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יפעת\תברים\לוועדת כספים\"/>
    </mc:Choice>
  </mc:AlternateContent>
  <xr:revisionPtr revIDLastSave="0" documentId="13_ncr:1_{CB897D67-C9F2-4A29-8CF0-A247018110F8}" xr6:coauthVersionLast="47" xr6:coauthVersionMax="47" xr10:uidLastSave="{00000000-0000-0000-0000-000000000000}"/>
  <bookViews>
    <workbookView xWindow="-120" yWindow="-120" windowWidth="29040" windowHeight="15840" xr2:uid="{B6C91B9E-D89B-4CDD-8EAC-D5178744198C}"/>
  </bookViews>
  <sheets>
    <sheet name="אישור תברים" sheetId="1" r:id="rId1"/>
    <sheet name="טבלה להדפסה" sheetId="5" r:id="rId2"/>
  </sheets>
  <externalReferences>
    <externalReference r:id="rId3"/>
  </externalReferences>
  <definedNames>
    <definedName name="_xlnm.Print_Area" localSheetId="1">'טבלה להדפסה'!$A$2:$H$43</definedName>
    <definedName name="_xlnm.Print_Titles" localSheetId="1">'טבלה להדפסה'!$2:$5</definedName>
  </definedNames>
  <calcPr calcId="191029"/>
  <pivotCaches>
    <pivotCache cacheId="23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" i="5" l="1"/>
  <c r="A2" i="5"/>
  <c r="A6" i="5"/>
  <c r="B6" i="5"/>
  <c r="C6" i="5"/>
  <c r="D6" i="5"/>
  <c r="D41" i="5" s="1"/>
  <c r="E6" i="5"/>
  <c r="F6" i="5"/>
  <c r="G6" i="5"/>
  <c r="G41" i="5" s="1"/>
  <c r="H6" i="5"/>
  <c r="A7" i="5"/>
  <c r="B7" i="5"/>
  <c r="C7" i="5"/>
  <c r="D7" i="5"/>
  <c r="E7" i="5"/>
  <c r="E41" i="5" s="1"/>
  <c r="F7" i="5"/>
  <c r="G7" i="5"/>
  <c r="H7" i="5"/>
  <c r="A8" i="5"/>
  <c r="B8" i="5"/>
  <c r="C8" i="5"/>
  <c r="D8" i="5"/>
  <c r="E8" i="5"/>
  <c r="F8" i="5"/>
  <c r="G8" i="5"/>
  <c r="H8" i="5"/>
  <c r="A9" i="5"/>
  <c r="B9" i="5"/>
  <c r="C9" i="5"/>
  <c r="D9" i="5"/>
  <c r="E9" i="5"/>
  <c r="F9" i="5"/>
  <c r="G9" i="5"/>
  <c r="H9" i="5"/>
  <c r="A10" i="5"/>
  <c r="B10" i="5"/>
  <c r="C10" i="5"/>
  <c r="D10" i="5"/>
  <c r="E10" i="5"/>
  <c r="F10" i="5"/>
  <c r="F41" i="5" s="1"/>
  <c r="G10" i="5"/>
  <c r="H10" i="5"/>
  <c r="A11" i="5"/>
  <c r="B11" i="5"/>
  <c r="C11" i="5"/>
  <c r="D11" i="5"/>
  <c r="E11" i="5"/>
  <c r="F11" i="5"/>
  <c r="G11" i="5"/>
  <c r="H11" i="5"/>
  <c r="A12" i="5"/>
  <c r="B12" i="5"/>
  <c r="C12" i="5"/>
  <c r="D12" i="5"/>
  <c r="E12" i="5"/>
  <c r="F12" i="5"/>
  <c r="G12" i="5"/>
  <c r="H12" i="5"/>
  <c r="A13" i="5"/>
  <c r="B13" i="5"/>
  <c r="C13" i="5"/>
  <c r="D13" i="5"/>
  <c r="E13" i="5"/>
  <c r="F13" i="5"/>
  <c r="G13" i="5"/>
  <c r="H13" i="5"/>
  <c r="A14" i="5"/>
  <c r="B14" i="5"/>
  <c r="C14" i="5"/>
  <c r="D14" i="5"/>
  <c r="E14" i="5"/>
  <c r="F14" i="5"/>
  <c r="G14" i="5"/>
  <c r="H14" i="5"/>
  <c r="A15" i="5"/>
  <c r="B15" i="5"/>
  <c r="C15" i="5"/>
  <c r="D15" i="5"/>
  <c r="E15" i="5"/>
  <c r="F15" i="5"/>
  <c r="G15" i="5"/>
  <c r="H15" i="5"/>
  <c r="A16" i="5"/>
  <c r="B16" i="5"/>
  <c r="C16" i="5"/>
  <c r="D16" i="5"/>
  <c r="E16" i="5"/>
  <c r="F16" i="5"/>
  <c r="G16" i="5"/>
  <c r="H16" i="5"/>
  <c r="A17" i="5"/>
  <c r="B17" i="5"/>
  <c r="C17" i="5"/>
  <c r="D17" i="5"/>
  <c r="E17" i="5"/>
  <c r="F17" i="5"/>
  <c r="G17" i="5"/>
  <c r="H17" i="5"/>
  <c r="A18" i="5"/>
  <c r="B18" i="5"/>
  <c r="C18" i="5"/>
  <c r="D18" i="5"/>
  <c r="E18" i="5"/>
  <c r="F18" i="5"/>
  <c r="G18" i="5"/>
  <c r="H18" i="5"/>
  <c r="A19" i="5"/>
  <c r="B19" i="5"/>
  <c r="C19" i="5"/>
  <c r="D19" i="5"/>
  <c r="E19" i="5"/>
  <c r="F19" i="5"/>
  <c r="G19" i="5"/>
  <c r="H19" i="5"/>
  <c r="A20" i="5"/>
  <c r="B20" i="5"/>
  <c r="C20" i="5"/>
  <c r="D20" i="5"/>
  <c r="E20" i="5"/>
  <c r="F20" i="5"/>
  <c r="G20" i="5"/>
  <c r="H20" i="5"/>
  <c r="A21" i="5"/>
  <c r="B21" i="5"/>
  <c r="C21" i="5"/>
  <c r="D21" i="5"/>
  <c r="E21" i="5"/>
  <c r="F21" i="5"/>
  <c r="G21" i="5"/>
  <c r="H21" i="5"/>
  <c r="A22" i="5"/>
  <c r="B22" i="5"/>
  <c r="C22" i="5"/>
  <c r="D22" i="5"/>
  <c r="E22" i="5"/>
  <c r="F22" i="5"/>
  <c r="G22" i="5"/>
  <c r="H22" i="5"/>
  <c r="A23" i="5"/>
  <c r="B23" i="5"/>
  <c r="C23" i="5"/>
  <c r="D23" i="5"/>
  <c r="E23" i="5"/>
  <c r="F23" i="5"/>
  <c r="G23" i="5"/>
  <c r="H23" i="5"/>
  <c r="A24" i="5"/>
  <c r="B24" i="5"/>
  <c r="C24" i="5"/>
  <c r="D24" i="5"/>
  <c r="E24" i="5"/>
  <c r="F24" i="5"/>
  <c r="G24" i="5"/>
  <c r="H24" i="5"/>
  <c r="A25" i="5"/>
  <c r="B25" i="5"/>
  <c r="C25" i="5"/>
  <c r="D25" i="5"/>
  <c r="E25" i="5"/>
  <c r="F25" i="5"/>
  <c r="G25" i="5"/>
  <c r="H25" i="5"/>
  <c r="A26" i="5"/>
  <c r="B26" i="5"/>
  <c r="C26" i="5"/>
  <c r="D26" i="5"/>
  <c r="E26" i="5"/>
  <c r="F26" i="5"/>
  <c r="G26" i="5"/>
  <c r="H26" i="5"/>
  <c r="A27" i="5"/>
  <c r="B27" i="5"/>
  <c r="C27" i="5"/>
  <c r="D27" i="5"/>
  <c r="E27" i="5"/>
  <c r="F27" i="5"/>
  <c r="G27" i="5"/>
  <c r="H27" i="5"/>
  <c r="A28" i="5"/>
  <c r="B28" i="5"/>
  <c r="C28" i="5"/>
  <c r="D28" i="5"/>
  <c r="E28" i="5"/>
  <c r="F28" i="5"/>
  <c r="G28" i="5"/>
  <c r="H28" i="5"/>
  <c r="A29" i="5"/>
  <c r="B29" i="5"/>
  <c r="C29" i="5"/>
  <c r="D29" i="5"/>
  <c r="E29" i="5"/>
  <c r="F29" i="5"/>
  <c r="G29" i="5"/>
  <c r="H29" i="5"/>
  <c r="A30" i="5"/>
  <c r="B30" i="5"/>
  <c r="C30" i="5"/>
  <c r="D30" i="5"/>
  <c r="E30" i="5"/>
  <c r="F30" i="5"/>
  <c r="G30" i="5"/>
  <c r="H30" i="5"/>
  <c r="A31" i="5"/>
  <c r="B31" i="5"/>
  <c r="C31" i="5"/>
  <c r="D31" i="5"/>
  <c r="E31" i="5"/>
  <c r="F31" i="5"/>
  <c r="G31" i="5"/>
  <c r="H31" i="5"/>
  <c r="A32" i="5"/>
  <c r="B32" i="5"/>
  <c r="C32" i="5"/>
  <c r="D32" i="5"/>
  <c r="E32" i="5"/>
  <c r="F32" i="5"/>
  <c r="G32" i="5"/>
  <c r="H32" i="5"/>
  <c r="A33" i="5"/>
  <c r="B33" i="5"/>
  <c r="C33" i="5"/>
  <c r="D33" i="5"/>
  <c r="E33" i="5"/>
  <c r="F33" i="5"/>
  <c r="G33" i="5"/>
  <c r="H33" i="5"/>
  <c r="A34" i="5"/>
  <c r="B34" i="5"/>
  <c r="C34" i="5"/>
  <c r="D34" i="5"/>
  <c r="E34" i="5"/>
  <c r="F34" i="5"/>
  <c r="G34" i="5"/>
  <c r="H34" i="5"/>
  <c r="A35" i="5"/>
  <c r="B35" i="5"/>
  <c r="C35" i="5"/>
  <c r="D35" i="5"/>
  <c r="E35" i="5"/>
  <c r="F35" i="5"/>
  <c r="G35" i="5"/>
  <c r="H35" i="5"/>
  <c r="A36" i="5"/>
  <c r="B36" i="5"/>
  <c r="C36" i="5"/>
  <c r="D36" i="5"/>
  <c r="E36" i="5"/>
  <c r="F36" i="5"/>
  <c r="G36" i="5"/>
  <c r="H36" i="5"/>
  <c r="A37" i="5"/>
  <c r="B37" i="5"/>
  <c r="C37" i="5"/>
  <c r="D37" i="5"/>
  <c r="E37" i="5"/>
  <c r="F37" i="5"/>
  <c r="G37" i="5"/>
  <c r="H37" i="5"/>
  <c r="A38" i="5"/>
  <c r="B38" i="5"/>
  <c r="C38" i="5"/>
  <c r="D38" i="5"/>
  <c r="E38" i="5"/>
  <c r="F38" i="5"/>
  <c r="G38" i="5"/>
  <c r="H38" i="5"/>
  <c r="A39" i="5"/>
  <c r="B39" i="5"/>
  <c r="C39" i="5"/>
  <c r="D39" i="5"/>
  <c r="E39" i="5"/>
  <c r="F39" i="5"/>
  <c r="G39" i="5"/>
  <c r="H39" i="5"/>
  <c r="A40" i="5"/>
  <c r="B40" i="5"/>
  <c r="C40" i="5"/>
  <c r="D40" i="5"/>
  <c r="E40" i="5"/>
  <c r="F40" i="5"/>
  <c r="G40" i="5"/>
  <c r="H40" i="5"/>
  <c r="K27" i="1"/>
  <c r="K24" i="1"/>
  <c r="K20" i="1"/>
  <c r="K22" i="1" s="1"/>
  <c r="L20" i="1" s="1"/>
  <c r="K23" i="1"/>
  <c r="I26" i="1"/>
  <c r="I24" i="1"/>
  <c r="I20" i="1"/>
  <c r="I21" i="1"/>
  <c r="G22" i="1"/>
  <c r="H22" i="1"/>
  <c r="J22" i="1"/>
  <c r="I23" i="1"/>
  <c r="G25" i="1"/>
  <c r="H25" i="1"/>
  <c r="J25" i="1"/>
  <c r="K26" i="1"/>
  <c r="I28" i="1"/>
  <c r="G29" i="1"/>
  <c r="H29" i="1"/>
  <c r="J29" i="1"/>
  <c r="K11" i="1"/>
  <c r="K12" i="1"/>
  <c r="K15" i="1"/>
  <c r="K14" i="1"/>
  <c r="I14" i="1"/>
  <c r="I15" i="1"/>
  <c r="G16" i="1"/>
  <c r="H16" i="1"/>
  <c r="J16" i="1"/>
  <c r="I11" i="1"/>
  <c r="I12" i="1"/>
  <c r="G13" i="1"/>
  <c r="H13" i="1"/>
  <c r="J13" i="1"/>
  <c r="J19" i="1"/>
  <c r="H19" i="1"/>
  <c r="G19" i="1"/>
  <c r="I18" i="1"/>
  <c r="K17" i="1"/>
  <c r="K19" i="1" s="1"/>
  <c r="I17" i="1"/>
  <c r="J10" i="1"/>
  <c r="H10" i="1"/>
  <c r="G10" i="1"/>
  <c r="I9" i="1"/>
  <c r="K8" i="1"/>
  <c r="K10" i="1" s="1"/>
  <c r="I8" i="1"/>
  <c r="J7" i="1"/>
  <c r="H7" i="1"/>
  <c r="G7" i="1"/>
  <c r="I7" i="1" s="1"/>
  <c r="I6" i="1"/>
  <c r="K5" i="1"/>
  <c r="K7" i="1" s="1"/>
  <c r="I5" i="1"/>
  <c r="I25" i="1" l="1"/>
  <c r="K29" i="1"/>
  <c r="L21" i="1"/>
  <c r="L22" i="1" s="1"/>
  <c r="J30" i="1"/>
  <c r="K25" i="1"/>
  <c r="K16" i="1"/>
  <c r="K13" i="1"/>
  <c r="L12" i="1" s="1"/>
  <c r="I22" i="1"/>
  <c r="I29" i="1"/>
  <c r="I16" i="1"/>
  <c r="L14" i="1"/>
  <c r="L15" i="1"/>
  <c r="I13" i="1"/>
  <c r="I19" i="1"/>
  <c r="L8" i="1"/>
  <c r="L9" i="1"/>
  <c r="I10" i="1"/>
  <c r="L5" i="1"/>
  <c r="L6" i="1"/>
  <c r="L18" i="1"/>
  <c r="L17" i="1"/>
  <c r="L11" i="1" l="1"/>
  <c r="L24" i="1"/>
  <c r="L23" i="1"/>
  <c r="L27" i="1"/>
  <c r="L26" i="1"/>
  <c r="L28" i="1"/>
  <c r="L16" i="1"/>
  <c r="L13" i="1"/>
  <c r="L19" i="1"/>
  <c r="L10" i="1"/>
  <c r="L7" i="1"/>
  <c r="L25" i="1" l="1"/>
  <c r="L29" i="1"/>
</calcChain>
</file>

<file path=xl/sharedStrings.xml><?xml version="1.0" encoding="utf-8"?>
<sst xmlns="http://schemas.openxmlformats.org/spreadsheetml/2006/main" count="81" uniqueCount="50">
  <si>
    <t>בס"ד</t>
  </si>
  <si>
    <t xml:space="preserve">תבר"ים לאישור בישיבת מועצה </t>
  </si>
  <si>
    <t>תאריך:  5.8.26</t>
  </si>
  <si>
    <t xml:space="preserve"> </t>
  </si>
  <si>
    <t>סידורי</t>
  </si>
  <si>
    <t>מנהל אגף/מחלקה</t>
  </si>
  <si>
    <t>תב"ר</t>
  </si>
  <si>
    <t>שם הפרויקט</t>
  </si>
  <si>
    <t>הסבר</t>
  </si>
  <si>
    <t>מקור תקציבי</t>
  </si>
  <si>
    <t>מסגרת תב"ר מאושר במועצה</t>
  </si>
  <si>
    <t>תקציב שאושר במשרד הפנים</t>
  </si>
  <si>
    <t>יתרה לניצול משרד הפנים</t>
  </si>
  <si>
    <t xml:space="preserve">בקשה להגדלה במועצה נוכחית </t>
  </si>
  <si>
    <t>סה"כ תקציב מבוקש</t>
  </si>
  <si>
    <t>סה"כ אחוז השתתפות מעודכן</t>
  </si>
  <si>
    <t xml:space="preserve">תחזוקה </t>
  </si>
  <si>
    <t xml:space="preserve">שיפוצים במוסדות חינוך וציבור </t>
  </si>
  <si>
    <t xml:space="preserve">שיפוצים של מבנים במוסדות חינוך וציבור. תב''ר זה הינו חשוב והכרחי היות ונותן מענה מידי לקריאות מוקד, ולעבודות במוסדות חינוך וציבור לפי צורך </t>
  </si>
  <si>
    <t>קרנות רשות</t>
  </si>
  <si>
    <t xml:space="preserve">גורמי חוץ </t>
  </si>
  <si>
    <t>סה"כ</t>
  </si>
  <si>
    <t>חינוך</t>
  </si>
  <si>
    <t>שיפוצי קיץ במוסדות חינוך לשנת הלימודים תשפ"ז</t>
  </si>
  <si>
    <t xml:space="preserve">מבנים יבילים במוסדות חינוך </t>
  </si>
  <si>
    <t>התחייבות מ.החינוך 2026890011/2026080131/123/122/111/082</t>
  </si>
  <si>
    <t>הערות</t>
  </si>
  <si>
    <t>מלוות</t>
  </si>
  <si>
    <t xml:space="preserve">גינת יום הולדת </t>
  </si>
  <si>
    <t>מענק פיס 1088/2026</t>
  </si>
  <si>
    <t>מענק פיס 1134/2026</t>
  </si>
  <si>
    <t>הצטיידות והיערכות למוסדות חינוך</t>
  </si>
  <si>
    <t xml:space="preserve">מגרש 609 גנ"י </t>
  </si>
  <si>
    <t>התחייבות מ.החינוך  2026020183</t>
  </si>
  <si>
    <t xml:space="preserve">בי"ס בכור לוי </t>
  </si>
  <si>
    <t>התחייבות מ.החינוך+2024070102  2026020019</t>
  </si>
  <si>
    <t>שיפוצי מוסדות חינוך לשם היערכות לפתיחת הלימודים                                            +  מענק פיס 1064/1083/1084/1085/1131/1135/1136/1137/1141/1143/1144/1231-2026</t>
  </si>
  <si>
    <t>בי"ס הראי"ה (יבניאלי )</t>
  </si>
  <si>
    <t>התחייבות מ.החינוך  2026020062</t>
  </si>
  <si>
    <t>הלר</t>
  </si>
  <si>
    <t>חינוך/הלר</t>
  </si>
  <si>
    <t>תוויות שורה</t>
  </si>
  <si>
    <t>סכום כולל</t>
  </si>
  <si>
    <t xml:space="preserve">סכום של בקשה להגדלה במועצה נוכחית </t>
  </si>
  <si>
    <t>סה״כ</t>
  </si>
  <si>
    <t>סה״כ תקציב מבוקש</t>
  </si>
  <si>
    <t>גורמי חוץ</t>
  </si>
  <si>
    <t>תב״ר</t>
  </si>
  <si>
    <t>פירוט תב״רים</t>
  </si>
  <si>
    <t>5.8.26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</si>
</sst>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9"/>
      <color theme="1"/>
      <name val="David"/>
      <family val="2"/>
    </font>
    <font>
      <sz val="9"/>
      <color theme="1"/>
      <name val="David"/>
      <family val="2"/>
    </font>
    <font>
      <b/>
      <sz val="9"/>
      <color theme="1"/>
      <name val="David"/>
      <family val="2"/>
    </font>
    <font>
      <sz val="10"/>
      <color theme="1"/>
      <name val="David"/>
      <family val="2"/>
    </font>
    <font>
      <sz val="9"/>
      <name val="David"/>
      <family val="2"/>
    </font>
    <font>
      <b/>
      <sz val="9"/>
      <name val="David"/>
      <family val="2"/>
    </font>
    <font>
      <b/>
      <u/>
      <sz val="11"/>
      <color theme="1"/>
      <name val="David"/>
      <family val="2"/>
    </font>
    <font>
      <b/>
      <sz val="11"/>
      <color theme="1"/>
      <name val="David"/>
      <family val="2"/>
    </font>
    <font>
      <b/>
      <sz val="11"/>
      <name val="David"/>
      <family val="2"/>
    </font>
    <font>
      <b/>
      <sz val="10"/>
      <color theme="1"/>
      <name val="David"/>
      <family val="2"/>
    </font>
    <font>
      <b/>
      <sz val="9"/>
      <color rgb="FFFF0000"/>
      <name val="David"/>
      <family val="2"/>
    </font>
    <font>
      <b/>
      <sz val="10"/>
      <color rgb="FFFF0000"/>
      <name val="David"/>
      <family val="2"/>
    </font>
    <font>
      <sz val="11"/>
      <color theme="1"/>
      <name val="David"/>
      <family val="2"/>
    </font>
    <font>
      <sz val="14"/>
      <color theme="1"/>
      <name val="Times New Roman"/>
      <family val="1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charset val="177"/>
    </font>
    <font>
      <sz val="11"/>
      <color theme="1"/>
      <name val="Arial"/>
      <family val="2"/>
      <scheme val="minor"/>
    </font>
    <font>
      <sz val="8"/>
      <name val="Arial"/>
      <family val="2"/>
      <charset val="177"/>
      <scheme val="minor"/>
    </font>
    <font>
      <sz val="11"/>
      <name val="David"/>
      <family val="2"/>
      <charset val="177"/>
    </font>
    <font>
      <sz val="11"/>
      <color rgb="FF1F2933"/>
      <name val="Arial"/>
      <family val="2"/>
      <scheme val="minor"/>
    </font>
    <font>
      <i/>
      <sz val="11"/>
      <color rgb="FF5F6C7B"/>
      <name val="Arial"/>
      <family val="2"/>
      <scheme val="minor"/>
    </font>
    <font>
      <b/>
      <sz val="11"/>
      <color rgb="FF12355B"/>
      <name val="Arial"/>
      <family val="2"/>
      <scheme val="minor"/>
    </font>
    <font>
      <b/>
      <sz val="11"/>
      <color rgb="FF12355B"/>
      <name val="Arial"/>
      <family val="2"/>
      <charset val="177"/>
      <scheme val="minor"/>
    </font>
    <font>
      <b/>
      <sz val="11"/>
      <color rgb="FF1F2933"/>
      <name val="Arial"/>
      <family val="2"/>
      <scheme val="minor"/>
    </font>
    <font>
      <b/>
      <sz val="11"/>
      <color rgb="FFFFFFFF"/>
      <name val="Arial"/>
      <family val="2"/>
      <scheme val="minor"/>
    </font>
    <font>
      <sz val="11"/>
      <color rgb="FF5F6C7B"/>
      <name val="Arial"/>
      <family val="2"/>
      <scheme val="minor"/>
    </font>
    <font>
      <b/>
      <sz val="18"/>
      <color rgb="FFFFFFFF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2F6F9F"/>
        <bgColor indexed="64"/>
      </patternFill>
    </fill>
    <fill>
      <patternFill patternType="solid">
        <fgColor rgb="FF12355B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6E3EC"/>
      </left>
      <right style="thin">
        <color rgb="FFD6E3EC"/>
      </right>
      <top style="thin">
        <color rgb="FFD6E3EC"/>
      </top>
      <bottom style="thin">
        <color rgb="FFD6E3EC"/>
      </bottom>
      <diagonal/>
    </border>
    <border>
      <left style="thin">
        <color rgb="FFD6E3EC"/>
      </left>
      <right/>
      <top style="thin">
        <color rgb="FFD6E3EC"/>
      </top>
      <bottom style="thin">
        <color rgb="FFD6E3EC"/>
      </bottom>
      <diagonal/>
    </border>
    <border>
      <left/>
      <right style="thin">
        <color rgb="FFD6E3EC"/>
      </right>
      <top style="thin">
        <color rgb="FFD6E3EC"/>
      </top>
      <bottom style="thin">
        <color rgb="FFD6E3EC"/>
      </bottom>
      <diagonal/>
    </border>
    <border>
      <left style="thin">
        <color rgb="FFD6E3EC"/>
      </left>
      <right style="thin">
        <color rgb="FFD6E3EC"/>
      </right>
      <top style="thin">
        <color rgb="FFD6E3EC"/>
      </top>
      <bottom/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8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3" fontId="4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3" fontId="6" fillId="0" borderId="0" xfId="0" applyNumberFormat="1" applyFont="1" applyAlignment="1">
      <alignment horizontal="center" vertical="center" wrapText="1" readingOrder="2"/>
    </xf>
    <xf numFmtId="3" fontId="6" fillId="2" borderId="0" xfId="0" applyNumberFormat="1" applyFont="1" applyFill="1" applyAlignment="1">
      <alignment horizontal="center" vertical="center" wrapText="1" readingOrder="2"/>
    </xf>
    <xf numFmtId="3" fontId="7" fillId="2" borderId="0" xfId="0" applyNumberFormat="1" applyFont="1" applyFill="1" applyAlignment="1">
      <alignment horizontal="center" vertical="center" wrapText="1" readingOrder="2"/>
    </xf>
    <xf numFmtId="0" fontId="3" fillId="2" borderId="0" xfId="0" applyFont="1" applyFill="1" applyAlignment="1">
      <alignment horizontal="center"/>
    </xf>
    <xf numFmtId="43" fontId="4" fillId="2" borderId="0" xfId="1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3" fontId="10" fillId="2" borderId="2" xfId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4" fontId="9" fillId="0" borderId="2" xfId="3" applyNumberFormat="1" applyFont="1" applyBorder="1" applyAlignment="1">
      <alignment horizontal="center" vertical="center" wrapText="1"/>
    </xf>
    <xf numFmtId="43" fontId="9" fillId="3" borderId="2" xfId="3" applyFont="1" applyFill="1" applyBorder="1" applyAlignment="1">
      <alignment horizontal="center" vertical="center" wrapText="1"/>
    </xf>
    <xf numFmtId="43" fontId="9" fillId="0" borderId="2" xfId="3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10" fillId="2" borderId="2" xfId="0" applyFont="1" applyFill="1" applyBorder="1" applyAlignment="1">
      <alignment horizontal="center" vertical="center" wrapText="1"/>
    </xf>
    <xf numFmtId="164" fontId="10" fillId="2" borderId="2" xfId="1" applyNumberFormat="1" applyFont="1" applyFill="1" applyBorder="1" applyAlignment="1">
      <alignment horizontal="center" vertical="center" wrapText="1"/>
    </xf>
    <xf numFmtId="164" fontId="10" fillId="2" borderId="2" xfId="3" applyNumberFormat="1" applyFont="1" applyFill="1" applyBorder="1" applyAlignment="1">
      <alignment horizontal="center" vertical="center" wrapText="1"/>
    </xf>
    <xf numFmtId="164" fontId="10" fillId="2" borderId="2" xfId="1" applyNumberFormat="1" applyFont="1" applyFill="1" applyBorder="1" applyAlignment="1">
      <alignment horizontal="center" vertical="center"/>
    </xf>
    <xf numFmtId="9" fontId="10" fillId="0" borderId="2" xfId="1" applyNumberFormat="1" applyFont="1" applyFill="1" applyBorder="1" applyAlignment="1">
      <alignment horizontal="center" vertical="center"/>
    </xf>
    <xf numFmtId="0" fontId="14" fillId="0" borderId="0" xfId="0" applyFont="1"/>
    <xf numFmtId="9" fontId="10" fillId="2" borderId="2" xfId="2" applyFont="1" applyFill="1" applyBorder="1" applyAlignment="1">
      <alignment horizontal="center" vertical="center" wrapText="1"/>
    </xf>
    <xf numFmtId="164" fontId="10" fillId="0" borderId="2" xfId="1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164" fontId="10" fillId="4" borderId="2" xfId="1" applyNumberFormat="1" applyFont="1" applyFill="1" applyBorder="1" applyAlignment="1">
      <alignment horizontal="center" vertical="center" wrapText="1"/>
    </xf>
    <xf numFmtId="164" fontId="10" fillId="4" borderId="2" xfId="1" applyNumberFormat="1" applyFont="1" applyFill="1" applyBorder="1" applyAlignment="1">
      <alignment horizontal="center" vertical="center"/>
    </xf>
    <xf numFmtId="9" fontId="10" fillId="4" borderId="2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readingOrder="2"/>
    </xf>
    <xf numFmtId="164" fontId="10" fillId="5" borderId="2" xfId="3" applyNumberFormat="1" applyFont="1" applyFill="1" applyBorder="1" applyAlignment="1">
      <alignment horizontal="center" vertical="center" wrapText="1"/>
    </xf>
    <xf numFmtId="164" fontId="10" fillId="4" borderId="3" xfId="1" applyNumberFormat="1" applyFont="1" applyFill="1" applyBorder="1" applyAlignment="1">
      <alignment horizontal="center" vertical="center" wrapText="1"/>
    </xf>
    <xf numFmtId="164" fontId="16" fillId="0" borderId="4" xfId="0" applyNumberFormat="1" applyFont="1" applyBorder="1"/>
    <xf numFmtId="0" fontId="20" fillId="2" borderId="3" xfId="0" applyFont="1" applyFill="1" applyBorder="1" applyAlignment="1">
      <alignment horizontal="center" vertical="center" wrapText="1" readingOrder="2"/>
    </xf>
    <xf numFmtId="0" fontId="9" fillId="2" borderId="2" xfId="0" applyFont="1" applyFill="1" applyBorder="1" applyAlignment="1">
      <alignment horizontal="center" vertical="center"/>
    </xf>
    <xf numFmtId="9" fontId="10" fillId="2" borderId="2" xfId="3" applyNumberFormat="1" applyFont="1" applyFill="1" applyBorder="1" applyAlignment="1">
      <alignment horizontal="center" vertical="center" wrapText="1"/>
    </xf>
    <xf numFmtId="0" fontId="10" fillId="2" borderId="2" xfId="1" applyNumberFormat="1" applyFont="1" applyFill="1" applyBorder="1" applyAlignment="1">
      <alignment horizontal="center" vertical="center" wrapText="1"/>
    </xf>
    <xf numFmtId="0" fontId="10" fillId="2" borderId="2" xfId="3" applyNumberFormat="1" applyFont="1" applyFill="1" applyBorder="1" applyAlignment="1">
      <alignment horizontal="center" vertical="center" wrapText="1"/>
    </xf>
    <xf numFmtId="0" fontId="10" fillId="2" borderId="3" xfId="3" applyNumberFormat="1" applyFont="1" applyFill="1" applyBorder="1" applyAlignment="1">
      <alignment horizontal="center" vertical="center" wrapText="1"/>
    </xf>
    <xf numFmtId="0" fontId="10" fillId="2" borderId="6" xfId="3" applyNumberFormat="1" applyFont="1" applyFill="1" applyBorder="1" applyAlignment="1">
      <alignment horizontal="center" vertical="center" wrapText="1"/>
    </xf>
    <xf numFmtId="0" fontId="10" fillId="2" borderId="5" xfId="3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164" fontId="0" fillId="0" borderId="8" xfId="0" applyNumberFormat="1" applyBorder="1"/>
    <xf numFmtId="164" fontId="0" fillId="0" borderId="9" xfId="0" applyNumberFormat="1" applyBorder="1"/>
    <xf numFmtId="0" fontId="0" fillId="0" borderId="4" xfId="0" pivotButton="1" applyBorder="1"/>
    <xf numFmtId="0" fontId="0" fillId="0" borderId="9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wrapText="1"/>
    </xf>
    <xf numFmtId="164" fontId="0" fillId="5" borderId="7" xfId="0" applyNumberFormat="1" applyFill="1" applyBorder="1"/>
    <xf numFmtId="0" fontId="0" fillId="5" borderId="7" xfId="0" applyFill="1" applyBorder="1" applyAlignment="1">
      <alignment horizontal="right"/>
    </xf>
    <xf numFmtId="0" fontId="21" fillId="0" borderId="0" xfId="0" applyFont="1" applyAlignment="1">
      <alignment vertical="center" wrapText="1" readingOrder="2"/>
    </xf>
    <xf numFmtId="0" fontId="22" fillId="0" borderId="0" xfId="0" applyFont="1" applyAlignment="1">
      <alignment vertical="center" wrapText="1" readingOrder="2"/>
    </xf>
    <xf numFmtId="0" fontId="21" fillId="0" borderId="0" xfId="0" applyFont="1" applyAlignment="1">
      <alignment vertical="center" readingOrder="2"/>
    </xf>
    <xf numFmtId="0" fontId="23" fillId="6" borderId="10" xfId="0" applyFont="1" applyFill="1" applyBorder="1" applyAlignment="1">
      <alignment vertical="center" readingOrder="2"/>
    </xf>
    <xf numFmtId="3" fontId="23" fillId="6" borderId="10" xfId="0" applyNumberFormat="1" applyFont="1" applyFill="1" applyBorder="1" applyAlignment="1">
      <alignment horizontal="right" vertical="center" readingOrder="2"/>
    </xf>
    <xf numFmtId="0" fontId="24" fillId="6" borderId="10" xfId="0" applyFont="1" applyFill="1" applyBorder="1" applyAlignment="1">
      <alignment vertical="center"/>
    </xf>
    <xf numFmtId="0" fontId="24" fillId="6" borderId="10" xfId="0" applyFont="1" applyFill="1" applyBorder="1" applyAlignment="1">
      <alignment horizontal="center" vertical="center"/>
    </xf>
    <xf numFmtId="0" fontId="26" fillId="8" borderId="10" xfId="0" applyFont="1" applyFill="1" applyBorder="1" applyAlignment="1">
      <alignment horizontal="center" vertical="center" wrapText="1" readingOrder="2"/>
    </xf>
    <xf numFmtId="0" fontId="21" fillId="0" borderId="0" xfId="0" applyFont="1" applyAlignment="1">
      <alignment vertical="center" readingOrder="2"/>
    </xf>
    <xf numFmtId="0" fontId="26" fillId="9" borderId="0" xfId="0" applyFont="1" applyFill="1" applyAlignment="1">
      <alignment horizontal="center" vertical="center" readingOrder="2"/>
    </xf>
    <xf numFmtId="0" fontId="27" fillId="0" borderId="0" xfId="0" applyFont="1" applyAlignment="1">
      <alignment vertical="center" readingOrder="2"/>
    </xf>
    <xf numFmtId="0" fontId="28" fillId="9" borderId="0" xfId="0" applyFont="1" applyFill="1" applyAlignment="1">
      <alignment horizontal="center" vertical="center" readingOrder="2"/>
    </xf>
    <xf numFmtId="3" fontId="23" fillId="10" borderId="10" xfId="0" applyNumberFormat="1" applyFont="1" applyFill="1" applyBorder="1" applyAlignment="1">
      <alignment horizontal="right" vertical="center" readingOrder="2"/>
    </xf>
    <xf numFmtId="3" fontId="25" fillId="2" borderId="10" xfId="0" applyNumberFormat="1" applyFont="1" applyFill="1" applyBorder="1" applyAlignment="1">
      <alignment horizontal="right" vertical="center" readingOrder="2"/>
    </xf>
    <xf numFmtId="3" fontId="21" fillId="2" borderId="10" xfId="0" applyNumberFormat="1" applyFont="1" applyFill="1" applyBorder="1" applyAlignment="1">
      <alignment horizontal="right" vertical="center" readingOrder="2"/>
    </xf>
    <xf numFmtId="0" fontId="21" fillId="2" borderId="10" xfId="0" applyFont="1" applyFill="1" applyBorder="1" applyAlignment="1">
      <alignment horizontal="center" vertical="center" readingOrder="2"/>
    </xf>
    <xf numFmtId="1" fontId="21" fillId="2" borderId="10" xfId="0" applyNumberFormat="1" applyFont="1" applyFill="1" applyBorder="1" applyAlignment="1">
      <alignment horizontal="center" vertical="center" readingOrder="2"/>
    </xf>
    <xf numFmtId="9" fontId="21" fillId="2" borderId="10" xfId="0" applyNumberFormat="1" applyFont="1" applyFill="1" applyBorder="1" applyAlignment="1">
      <alignment horizontal="right" vertical="center" wrapText="1" readingOrder="2"/>
    </xf>
    <xf numFmtId="3" fontId="25" fillId="7" borderId="10" xfId="0" applyNumberFormat="1" applyFont="1" applyFill="1" applyBorder="1" applyAlignment="1">
      <alignment horizontal="right" vertical="center" readingOrder="2"/>
    </xf>
    <xf numFmtId="0" fontId="24" fillId="6" borderId="11" xfId="0" applyFont="1" applyFill="1" applyBorder="1" applyAlignment="1">
      <alignment vertical="center"/>
    </xf>
    <xf numFmtId="3" fontId="23" fillId="6" borderId="12" xfId="0" applyNumberFormat="1" applyFont="1" applyFill="1" applyBorder="1" applyAlignment="1">
      <alignment horizontal="right" vertical="center" readingOrder="2"/>
    </xf>
    <xf numFmtId="3" fontId="25" fillId="7" borderId="13" xfId="0" applyNumberFormat="1" applyFont="1" applyFill="1" applyBorder="1" applyAlignment="1">
      <alignment horizontal="right" vertical="center" readingOrder="2"/>
    </xf>
    <xf numFmtId="3" fontId="23" fillId="6" borderId="4" xfId="0" applyNumberFormat="1" applyFont="1" applyFill="1" applyBorder="1" applyAlignment="1">
      <alignment horizontal="right" vertical="center" readingOrder="2"/>
    </xf>
  </cellXfs>
  <cellStyles count="14">
    <cellStyle name="Comma" xfId="1" builtinId="3"/>
    <cellStyle name="Comma 13" xfId="10" xr:uid="{EEAB2141-17C1-475D-8C72-9A0D484BC340}"/>
    <cellStyle name="Comma 2" xfId="11" xr:uid="{EB8984E4-393C-4ADD-8B83-C4389399EB81}"/>
    <cellStyle name="Comma 3" xfId="13" xr:uid="{C60882F1-1527-4A40-9F6F-A745140811B1}"/>
    <cellStyle name="Comma 4" xfId="7" xr:uid="{AA19B1BF-C8AE-4953-B796-439EE76C648B}"/>
    <cellStyle name="Comma 4 4" xfId="3" xr:uid="{766EF7A0-5D62-496E-913F-DD4F3E73CF2E}"/>
    <cellStyle name="Comma 5" xfId="5" xr:uid="{DAD9C14C-926A-4069-BE61-BE5A000815E5}"/>
    <cellStyle name="Normal" xfId="0" builtinId="0"/>
    <cellStyle name="Normal 15" xfId="9" xr:uid="{A1E32E05-68DE-4A9A-A7FF-9E07332A8A63}"/>
    <cellStyle name="Normal 2" xfId="4" xr:uid="{0168C33B-DDB6-40AF-A408-DE0A63CC5E58}"/>
    <cellStyle name="Normal 23" xfId="8" xr:uid="{01A29F5E-FAD3-43CA-A559-E720C50D95B2}"/>
    <cellStyle name="Normal 3" xfId="12" xr:uid="{C5160BAD-4777-4194-8D24-2497EC37B916}"/>
    <cellStyle name="Normal 4" xfId="6" xr:uid="{6276EF10-4F33-4811-A223-A5DD90AAD637}"/>
    <cellStyle name="Percent" xfId="2" builtinId="5"/>
  </cellStyles>
  <dxfs count="10"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wrapText="1"/>
    </dxf>
    <dxf>
      <numFmt numFmtId="164" formatCode="_ * #,##0_ ;_ * \-#,##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&#1492;&#1500;&#1512;/&#1500;&#1493;&#1493;&#1506;&#1491;&#1514;%20&#1499;&#1505;&#1508;&#1497;&#1501;%205.8.26.xlsx" TargetMode="External"/><Relationship Id="rId2" Type="http://schemas.openxmlformats.org/officeDocument/2006/relationships/externalLinkPath" Target="file:///H:\&#1492;&#1500;&#1512;\&#1500;&#1493;&#1493;&#1506;&#1491;&#1514;%20&#1499;&#1505;&#1508;&#1497;&#1501;%205.8.26.xlsx" TargetMode="External"/><Relationship Id="rId1" Type="http://schemas.openxmlformats.org/officeDocument/2006/relationships/externalLinkPath" Target="/&#1492;&#1500;&#1512;/&#1500;&#1493;&#1493;&#1506;&#1491;&#1514;%20&#1499;&#1505;&#1508;&#1497;&#1501;%205.8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גיליון1"/>
    </sheetNames>
    <sheetDataSet>
      <sheetData sheetId="0">
        <row r="1">
          <cell r="A1" t="str">
            <v>בס"ד</v>
          </cell>
        </row>
        <row r="2">
          <cell r="B2" t="str">
            <v>פרוייקטים בנכללו  במסגרת האשראי  בסך 110 מ' ( פעימה ראשונה +שנייה  )</v>
          </cell>
        </row>
        <row r="4">
          <cell r="A4">
            <v>1</v>
          </cell>
          <cell r="B4">
            <v>1287</v>
          </cell>
          <cell r="C4" t="str">
            <v>פיתוח ר.ח.2110 הורוביץ</v>
          </cell>
          <cell r="E4">
            <v>767570</v>
          </cell>
          <cell r="G4" t="str">
            <v>פעימה1+2</v>
          </cell>
        </row>
        <row r="5">
          <cell r="F5">
            <v>40900083</v>
          </cell>
        </row>
        <row r="6">
          <cell r="F6">
            <v>18332347</v>
          </cell>
        </row>
        <row r="7">
          <cell r="F7">
            <v>60000000</v>
          </cell>
        </row>
        <row r="8">
          <cell r="A8">
            <v>2</v>
          </cell>
          <cell r="B8">
            <v>2879</v>
          </cell>
          <cell r="C8" t="str">
            <v>איצטדיון עירוני</v>
          </cell>
          <cell r="E8">
            <v>11580830</v>
          </cell>
          <cell r="G8" t="str">
            <v>פעימה 2</v>
          </cell>
        </row>
        <row r="9">
          <cell r="F9">
            <v>98419170</v>
          </cell>
        </row>
        <row r="10">
          <cell r="F10">
            <v>48000000</v>
          </cell>
        </row>
        <row r="11">
          <cell r="F11">
            <v>158000000</v>
          </cell>
        </row>
        <row r="12">
          <cell r="A12">
            <v>3</v>
          </cell>
          <cell r="B12">
            <v>3015</v>
          </cell>
          <cell r="C12" t="str">
            <v xml:space="preserve"> פארק תמר ב</v>
          </cell>
          <cell r="E12">
            <v>11628614</v>
          </cell>
          <cell r="G12" t="str">
            <v>פעימה 1</v>
          </cell>
        </row>
        <row r="13">
          <cell r="F13">
            <v>43000000</v>
          </cell>
        </row>
        <row r="15">
          <cell r="F15">
            <v>54628614</v>
          </cell>
        </row>
        <row r="16">
          <cell r="A16">
            <v>4</v>
          </cell>
          <cell r="B16">
            <v>3281</v>
          </cell>
          <cell r="C16" t="str">
            <v>קריית ההגנה המזרחית ומגורי כהן</v>
          </cell>
          <cell r="E16">
            <v>305367</v>
          </cell>
          <cell r="G16" t="str">
            <v>פעימה 1</v>
          </cell>
        </row>
        <row r="18">
          <cell r="F18">
            <v>3594559</v>
          </cell>
        </row>
        <row r="19">
          <cell r="F19">
            <v>3899926</v>
          </cell>
        </row>
        <row r="20">
          <cell r="A20">
            <v>5</v>
          </cell>
          <cell r="B20">
            <v>3321</v>
          </cell>
          <cell r="C20" t="str">
            <v>בה"ס למחוננים מקס שיין</v>
          </cell>
          <cell r="E20">
            <v>9148979</v>
          </cell>
          <cell r="G20" t="str">
            <v>פעימה 1+2</v>
          </cell>
        </row>
        <row r="21">
          <cell r="F21">
            <v>7852200</v>
          </cell>
        </row>
        <row r="22">
          <cell r="F22">
            <v>16456777</v>
          </cell>
        </row>
        <row r="23">
          <cell r="F23">
            <v>33457956</v>
          </cell>
        </row>
        <row r="24">
          <cell r="A24">
            <v>6</v>
          </cell>
          <cell r="B24">
            <v>3361</v>
          </cell>
          <cell r="C24" t="str">
            <v>מעונות יום חבד</v>
          </cell>
          <cell r="E24">
            <v>22884</v>
          </cell>
          <cell r="G24" t="str">
            <v>פעימה 1</v>
          </cell>
        </row>
        <row r="25">
          <cell r="F25">
            <v>977116</v>
          </cell>
        </row>
        <row r="26">
          <cell r="F26">
            <v>3500000</v>
          </cell>
        </row>
        <row r="27">
          <cell r="F27">
            <v>4500000</v>
          </cell>
        </row>
        <row r="28">
          <cell r="A28">
            <v>7</v>
          </cell>
          <cell r="B28">
            <v>3363</v>
          </cell>
          <cell r="C28" t="str">
            <v>מעונות יום גן הפקאן</v>
          </cell>
          <cell r="E28">
            <v>2718261</v>
          </cell>
          <cell r="G28" t="str">
            <v>פעימה 1+2</v>
          </cell>
        </row>
        <row r="29">
          <cell r="F29">
            <v>6178192</v>
          </cell>
        </row>
        <row r="30">
          <cell r="F30">
            <v>4103547</v>
          </cell>
        </row>
        <row r="31">
          <cell r="F31">
            <v>13000000</v>
          </cell>
        </row>
        <row r="32">
          <cell r="A32">
            <v>8</v>
          </cell>
          <cell r="B32">
            <v>3364</v>
          </cell>
          <cell r="C32" t="str">
            <v>התייעלות אנרגטית</v>
          </cell>
          <cell r="E32">
            <v>339522</v>
          </cell>
          <cell r="G32" t="str">
            <v>פעימה 1</v>
          </cell>
        </row>
        <row r="33">
          <cell r="F33">
            <v>13184292</v>
          </cell>
        </row>
        <row r="34">
          <cell r="F34">
            <v>5773490</v>
          </cell>
        </row>
        <row r="35">
          <cell r="F35">
            <v>19297304</v>
          </cell>
        </row>
        <row r="36">
          <cell r="A36">
            <v>9</v>
          </cell>
          <cell r="B36">
            <v>3401</v>
          </cell>
          <cell r="C36" t="str">
            <v>בה"ס רמת אלון</v>
          </cell>
          <cell r="E36">
            <v>358034</v>
          </cell>
          <cell r="G36" t="str">
            <v>פעימה 2</v>
          </cell>
        </row>
        <row r="37">
          <cell r="F37">
            <v>8448364</v>
          </cell>
        </row>
        <row r="38">
          <cell r="F38">
            <v>11493602</v>
          </cell>
        </row>
        <row r="39">
          <cell r="F39">
            <v>20300000</v>
          </cell>
        </row>
        <row r="40">
          <cell r="A40">
            <v>10</v>
          </cell>
          <cell r="B40">
            <v>3403</v>
          </cell>
          <cell r="C40" t="str">
            <v>גנ"י מלצר</v>
          </cell>
          <cell r="E40">
            <v>529727</v>
          </cell>
          <cell r="G40" t="str">
            <v>פעימה 2</v>
          </cell>
        </row>
        <row r="41">
          <cell r="F41">
            <v>2630000</v>
          </cell>
        </row>
        <row r="42">
          <cell r="F42">
            <v>3786262</v>
          </cell>
        </row>
        <row r="43">
          <cell r="F43">
            <v>6945989</v>
          </cell>
        </row>
        <row r="44">
          <cell r="A44">
            <v>11</v>
          </cell>
          <cell r="B44">
            <v>3426</v>
          </cell>
          <cell r="C44" t="str">
            <v>שוק עירוני</v>
          </cell>
          <cell r="E44">
            <v>5291784</v>
          </cell>
          <cell r="G44" t="str">
            <v>פעימה 1</v>
          </cell>
        </row>
        <row r="45">
          <cell r="F45">
            <v>34708216</v>
          </cell>
        </row>
        <row r="46">
          <cell r="F46">
            <v>5022828</v>
          </cell>
        </row>
        <row r="47">
          <cell r="F47">
            <v>45022828</v>
          </cell>
        </row>
        <row r="48">
          <cell r="A48">
            <v>12</v>
          </cell>
          <cell r="B48">
            <v>3430</v>
          </cell>
          <cell r="C48" t="str">
            <v>מזרח העיר</v>
          </cell>
          <cell r="E48">
            <v>1262591</v>
          </cell>
          <cell r="G48" t="str">
            <v>פעימה 2</v>
          </cell>
        </row>
        <row r="49">
          <cell r="F49">
            <v>13237409</v>
          </cell>
        </row>
        <row r="51">
          <cell r="F51">
            <v>14500000</v>
          </cell>
        </row>
        <row r="52">
          <cell r="A52">
            <v>13</v>
          </cell>
          <cell r="B52">
            <v>3452</v>
          </cell>
          <cell r="C52" t="str">
            <v>תוכנית אב לניקוז</v>
          </cell>
          <cell r="E52">
            <v>200569</v>
          </cell>
          <cell r="G52" t="str">
            <v>פעימה 1</v>
          </cell>
        </row>
        <row r="53">
          <cell r="F53">
            <v>700000</v>
          </cell>
        </row>
        <row r="55">
          <cell r="F55">
            <v>900569</v>
          </cell>
        </row>
        <row r="56">
          <cell r="A56">
            <v>14</v>
          </cell>
          <cell r="B56">
            <v>3453</v>
          </cell>
          <cell r="C56" t="str">
            <v>מתחם אצ"ל תכנון תב"ע</v>
          </cell>
          <cell r="E56">
            <v>477289</v>
          </cell>
          <cell r="G56" t="str">
            <v>פעימה 1+2</v>
          </cell>
        </row>
        <row r="57">
          <cell r="F57">
            <v>2182711</v>
          </cell>
        </row>
        <row r="59">
          <cell r="F59">
            <v>2660000</v>
          </cell>
        </row>
        <row r="60">
          <cell r="A60">
            <v>15</v>
          </cell>
          <cell r="B60">
            <v>3488</v>
          </cell>
          <cell r="C60" t="str">
            <v>גנ"י שקולניק</v>
          </cell>
          <cell r="E60">
            <v>8259381</v>
          </cell>
          <cell r="G60" t="str">
            <v>פעימה 2</v>
          </cell>
        </row>
        <row r="61">
          <cell r="F61">
            <v>2200000</v>
          </cell>
        </row>
        <row r="62">
          <cell r="F62">
            <v>8644630</v>
          </cell>
        </row>
        <row r="63">
          <cell r="F63">
            <v>19104011</v>
          </cell>
        </row>
        <row r="64">
          <cell r="A64">
            <v>16</v>
          </cell>
          <cell r="B64">
            <v>3495</v>
          </cell>
          <cell r="C64" t="str">
            <v>אולם ספורט דה שליט</v>
          </cell>
          <cell r="E64">
            <v>5113819</v>
          </cell>
          <cell r="G64" t="str">
            <v>פעימה 2</v>
          </cell>
        </row>
        <row r="65">
          <cell r="F65">
            <v>0</v>
          </cell>
        </row>
        <row r="66">
          <cell r="F66">
            <v>13297430</v>
          </cell>
        </row>
        <row r="67">
          <cell r="F67">
            <v>18411249</v>
          </cell>
        </row>
        <row r="68">
          <cell r="A68">
            <v>17</v>
          </cell>
          <cell r="B68">
            <v>3500</v>
          </cell>
          <cell r="C68" t="str">
            <v xml:space="preserve">שכונת מרמורק </v>
          </cell>
          <cell r="E68">
            <v>4376499</v>
          </cell>
          <cell r="G68" t="str">
            <v>פעימה 1+2</v>
          </cell>
        </row>
        <row r="69">
          <cell r="F69">
            <v>8123501</v>
          </cell>
        </row>
        <row r="71">
          <cell r="F71">
            <v>12500000</v>
          </cell>
        </row>
        <row r="72">
          <cell r="A72">
            <v>18</v>
          </cell>
          <cell r="B72">
            <v>3511</v>
          </cell>
          <cell r="C72" t="str">
            <v>בה"ס בראשית</v>
          </cell>
          <cell r="E72">
            <v>19194182</v>
          </cell>
          <cell r="G72" t="str">
            <v>פעימה 1+2</v>
          </cell>
        </row>
        <row r="73">
          <cell r="F73">
            <v>10871000</v>
          </cell>
        </row>
        <row r="74">
          <cell r="F74">
            <v>28282253</v>
          </cell>
        </row>
        <row r="75">
          <cell r="F75">
            <v>58347435</v>
          </cell>
        </row>
        <row r="76">
          <cell r="A76">
            <v>19</v>
          </cell>
          <cell r="B76">
            <v>3532</v>
          </cell>
          <cell r="C76" t="str">
            <v>מגרש 608 קרית החינוך</v>
          </cell>
          <cell r="E76">
            <v>437580</v>
          </cell>
          <cell r="G76" t="str">
            <v>פעימה 2</v>
          </cell>
        </row>
        <row r="77">
          <cell r="F77">
            <v>1562420</v>
          </cell>
        </row>
        <row r="78">
          <cell r="F78">
            <v>1000000</v>
          </cell>
        </row>
        <row r="79">
          <cell r="F79">
            <v>3000000</v>
          </cell>
        </row>
        <row r="80">
          <cell r="A80">
            <v>20</v>
          </cell>
          <cell r="B80">
            <v>3546</v>
          </cell>
          <cell r="C80" t="str">
            <v xml:space="preserve">רחבת המתנ"ס ק.משה </v>
          </cell>
          <cell r="E80">
            <v>1074059</v>
          </cell>
          <cell r="G80" t="str">
            <v>פעימה 1</v>
          </cell>
        </row>
        <row r="82">
          <cell r="F82">
            <v>2900000</v>
          </cell>
        </row>
        <row r="83">
          <cell r="F83">
            <v>3974059</v>
          </cell>
        </row>
        <row r="84">
          <cell r="A84">
            <v>21</v>
          </cell>
          <cell r="B84">
            <v>3554</v>
          </cell>
          <cell r="C84" t="str">
            <v>סה"ס סמילנסקי</v>
          </cell>
          <cell r="E84">
            <v>139174</v>
          </cell>
          <cell r="G84" t="str">
            <v>פעימה 2</v>
          </cell>
        </row>
        <row r="85">
          <cell r="F85">
            <v>860826</v>
          </cell>
        </row>
        <row r="87">
          <cell r="F87">
            <v>1000000</v>
          </cell>
        </row>
        <row r="88">
          <cell r="A88">
            <v>22</v>
          </cell>
          <cell r="B88">
            <v>4027</v>
          </cell>
          <cell r="C88" t="str">
            <v>פארק הדרים</v>
          </cell>
          <cell r="E88">
            <v>659222</v>
          </cell>
          <cell r="G88" t="str">
            <v>פעימה 2</v>
          </cell>
        </row>
        <row r="89">
          <cell r="F89">
            <v>2540778</v>
          </cell>
        </row>
        <row r="91">
          <cell r="F91">
            <v>3200000</v>
          </cell>
        </row>
        <row r="92">
          <cell r="A92">
            <v>23</v>
          </cell>
          <cell r="B92">
            <v>4056</v>
          </cell>
          <cell r="C92" t="str">
            <v>מגרש 608 חניון תת קרקעי</v>
          </cell>
          <cell r="E92">
            <v>1825002</v>
          </cell>
          <cell r="G92" t="str">
            <v>פעימה 1+2</v>
          </cell>
        </row>
        <row r="93">
          <cell r="F93">
            <v>1460000</v>
          </cell>
        </row>
        <row r="95">
          <cell r="F95">
            <v>3285002</v>
          </cell>
        </row>
        <row r="96">
          <cell r="A96">
            <v>24</v>
          </cell>
          <cell r="B96">
            <v>4057</v>
          </cell>
          <cell r="C96" t="str">
            <v xml:space="preserve">חניון גן שייבה </v>
          </cell>
          <cell r="E96">
            <v>1424220</v>
          </cell>
          <cell r="G96" t="str">
            <v>פעימה 2</v>
          </cell>
        </row>
        <row r="97">
          <cell r="F97">
            <v>600000</v>
          </cell>
        </row>
        <row r="99">
          <cell r="F99">
            <v>2024220</v>
          </cell>
        </row>
        <row r="100">
          <cell r="A100">
            <v>25</v>
          </cell>
          <cell r="B100">
            <v>4087</v>
          </cell>
          <cell r="C100" t="str">
            <v>תב"ע תמר א'</v>
          </cell>
          <cell r="E100">
            <v>225557</v>
          </cell>
          <cell r="G100" t="str">
            <v>פעימה 1</v>
          </cell>
        </row>
        <row r="101">
          <cell r="F101">
            <v>974443</v>
          </cell>
        </row>
        <row r="103">
          <cell r="F103">
            <v>1200000</v>
          </cell>
        </row>
        <row r="104">
          <cell r="A104">
            <v>26</v>
          </cell>
          <cell r="B104">
            <v>4089</v>
          </cell>
          <cell r="C104" t="str">
            <v>מגרש 605 ק. משה גנ"י</v>
          </cell>
          <cell r="E104">
            <v>123425</v>
          </cell>
          <cell r="G104" t="str">
            <v>פעימה 2</v>
          </cell>
        </row>
        <row r="105">
          <cell r="F105">
            <v>876575</v>
          </cell>
        </row>
        <row r="107">
          <cell r="F107">
            <v>1000000</v>
          </cell>
        </row>
        <row r="108">
          <cell r="A108">
            <v>27</v>
          </cell>
          <cell r="B108">
            <v>4091</v>
          </cell>
          <cell r="C108" t="str">
            <v xml:space="preserve">תוכנית אב  לצרכי ציבור </v>
          </cell>
          <cell r="E108">
            <v>100463</v>
          </cell>
          <cell r="G108" t="str">
            <v>פעימה 2</v>
          </cell>
        </row>
        <row r="109">
          <cell r="F109">
            <v>299537</v>
          </cell>
        </row>
        <row r="111">
          <cell r="F111">
            <v>400000</v>
          </cell>
        </row>
        <row r="112">
          <cell r="A112">
            <v>28</v>
          </cell>
          <cell r="B112">
            <v>4117</v>
          </cell>
          <cell r="C112" t="str">
            <v>חניון פארק אתגרי</v>
          </cell>
          <cell r="E112">
            <v>395926</v>
          </cell>
          <cell r="G112" t="str">
            <v>פעימה 2</v>
          </cell>
        </row>
        <row r="113">
          <cell r="F113">
            <v>0</v>
          </cell>
        </row>
        <row r="114">
          <cell r="F114">
            <v>772092</v>
          </cell>
        </row>
        <row r="115">
          <cell r="F115">
            <v>1168018</v>
          </cell>
        </row>
        <row r="116">
          <cell r="A116">
            <v>29</v>
          </cell>
          <cell r="B116">
            <v>4118</v>
          </cell>
          <cell r="C116" t="str">
            <v>סקייטפארק</v>
          </cell>
          <cell r="E116">
            <v>384441</v>
          </cell>
          <cell r="G116" t="str">
            <v>פעימה 2</v>
          </cell>
        </row>
        <row r="117">
          <cell r="F117">
            <v>4063594</v>
          </cell>
        </row>
        <row r="118">
          <cell r="F118">
            <v>7579065</v>
          </cell>
        </row>
        <row r="119">
          <cell r="F119">
            <v>12027100</v>
          </cell>
        </row>
        <row r="120">
          <cell r="A120">
            <v>30</v>
          </cell>
          <cell r="B120">
            <v>4121</v>
          </cell>
          <cell r="C120" t="str">
            <v xml:space="preserve">מגרש 612 קרית החינוך 10 גנ"י +48 כיתות </v>
          </cell>
          <cell r="E120">
            <v>975245</v>
          </cell>
          <cell r="G120" t="str">
            <v>פעימה 2</v>
          </cell>
        </row>
        <row r="121">
          <cell r="F121">
            <v>49024755</v>
          </cell>
        </row>
        <row r="123">
          <cell r="F123">
            <v>50000000</v>
          </cell>
        </row>
        <row r="124">
          <cell r="A124">
            <v>31</v>
          </cell>
          <cell r="B124">
            <v>4126</v>
          </cell>
          <cell r="C124" t="str">
            <v>פארק צפוני</v>
          </cell>
          <cell r="E124">
            <v>393039</v>
          </cell>
          <cell r="G124" t="str">
            <v>פעימה 1+2</v>
          </cell>
        </row>
        <row r="125">
          <cell r="F125">
            <v>1606961</v>
          </cell>
        </row>
        <row r="126">
          <cell r="F126">
            <v>800000</v>
          </cell>
        </row>
        <row r="127">
          <cell r="F127">
            <v>2800000</v>
          </cell>
        </row>
        <row r="128">
          <cell r="A128">
            <v>32</v>
          </cell>
          <cell r="B128">
            <v>4128</v>
          </cell>
          <cell r="C128" t="str">
            <v>מגרש כדורגל וייסגל</v>
          </cell>
          <cell r="E128">
            <v>197828</v>
          </cell>
          <cell r="G128" t="str">
            <v>פעימה שנייה</v>
          </cell>
        </row>
        <row r="129">
          <cell r="F129">
            <v>0</v>
          </cell>
        </row>
        <row r="130">
          <cell r="F130">
            <v>3689228</v>
          </cell>
        </row>
        <row r="131">
          <cell r="F131">
            <v>3887056</v>
          </cell>
        </row>
        <row r="132">
          <cell r="A132">
            <v>33</v>
          </cell>
          <cell r="B132">
            <v>4131</v>
          </cell>
          <cell r="C132" t="str">
            <v xml:space="preserve">עבודות משלימות לכבישין וצמתים במרחב האיצטדיון </v>
          </cell>
          <cell r="E132">
            <v>9709419</v>
          </cell>
          <cell r="G132" t="str">
            <v>פעימה 1+2</v>
          </cell>
        </row>
        <row r="133">
          <cell r="F133">
            <v>581</v>
          </cell>
        </row>
        <row r="134">
          <cell r="F134">
            <v>0</v>
          </cell>
        </row>
        <row r="135">
          <cell r="F135">
            <v>9710000</v>
          </cell>
        </row>
        <row r="136">
          <cell r="A136">
            <v>34</v>
          </cell>
          <cell r="B136">
            <v>4160</v>
          </cell>
          <cell r="C136" t="str">
            <v>בי"ס הרא"יה (יבניאלי )</v>
          </cell>
          <cell r="E136">
            <v>218694</v>
          </cell>
          <cell r="G136" t="str">
            <v>פעימה 2</v>
          </cell>
        </row>
        <row r="137">
          <cell r="F137">
            <v>281306</v>
          </cell>
        </row>
        <row r="139">
          <cell r="F139">
            <v>500000</v>
          </cell>
        </row>
        <row r="140">
          <cell r="A140">
            <v>35</v>
          </cell>
          <cell r="B140">
            <v>4161</v>
          </cell>
          <cell r="C140" t="str">
            <v>תב"ע וייסגל</v>
          </cell>
          <cell r="E140">
            <v>140804</v>
          </cell>
          <cell r="G140" t="str">
            <v>פעימה 2</v>
          </cell>
        </row>
        <row r="141">
          <cell r="F141">
            <v>359196</v>
          </cell>
        </row>
        <row r="143">
          <cell r="F143">
            <v>500000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יפעת גולן" refreshedDate="46233.480727546295" createdVersion="8" refreshedVersion="8" minRefreshableVersion="3" recordCount="25" xr:uid="{D5A39DDB-1E3E-4FB8-BAD9-8B6D465A08F4}">
  <cacheSource type="worksheet">
    <worksheetSource ref="A4:K29" sheet="אישור תברים"/>
  </cacheSource>
  <cacheFields count="11">
    <cacheField name="סידורי" numFmtId="0">
      <sharedItems containsString="0" containsBlank="1" containsNumber="1" containsInteger="1" minValue="1" maxValue="8"/>
    </cacheField>
    <cacheField name="מנהל אגף/מחלקה" numFmtId="9">
      <sharedItems containsBlank="1"/>
    </cacheField>
    <cacheField name="תב&quot;ר" numFmtId="0">
      <sharedItems containsString="0" containsBlank="1" containsNumber="1" containsInteger="1" minValue="3569" maxValue="4178"/>
    </cacheField>
    <cacheField name="שם הפרויקט" numFmtId="0">
      <sharedItems containsBlank="1"/>
    </cacheField>
    <cacheField name="הסבר" numFmtId="0">
      <sharedItems containsBlank="1"/>
    </cacheField>
    <cacheField name="מקור תקציבי" numFmtId="0">
      <sharedItems count="4">
        <s v="קרנות רשות"/>
        <s v="גורמי חוץ "/>
        <s v="סה&quot;כ"/>
        <s v="מלוות"/>
      </sharedItems>
    </cacheField>
    <cacheField name="מסגרת תב&quot;ר מאושר במועצה" numFmtId="0">
      <sharedItems containsString="0" containsBlank="1" containsNumber="1" containsInteger="1" minValue="218694" maxValue="20000000"/>
    </cacheField>
    <cacheField name="תקציב שאושר במשרד הפנים" numFmtId="164">
      <sharedItems containsString="0" containsBlank="1" containsNumber="1" containsInteger="1" minValue="0" maxValue="19850000"/>
    </cacheField>
    <cacheField name="יתרה לניצול משרד הפנים" numFmtId="164">
      <sharedItems containsString="0" containsBlank="1" containsNumber="1" containsInteger="1" minValue="0" maxValue="7000000"/>
    </cacheField>
    <cacheField name="בקשה להגדלה במועצה נוכחית " numFmtId="164">
      <sharedItems containsBlank="1" containsMixedTypes="1" containsNumber="1" containsInteger="1" minValue="700000" maxValue="12450000"/>
    </cacheField>
    <cacheField name="סה&quot;כ תקציב מבוקש" numFmtId="164">
      <sharedItems containsString="0" containsBlank="1" containsNumber="1" containsInteger="1" minValue="0" maxValue="24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n v="1"/>
    <s v="תחזוקה "/>
    <n v="3569"/>
    <s v="שיפוצים במוסדות חינוך וציבור "/>
    <s v="שיפוצים של מבנים במוסדות חינוך וציבור. תב''ר זה הינו חשוב והכרחי היות ונותן מענה מידי לקריאות מוקד, ולעבודות במוסדות חינוך וציבור לפי צורך "/>
    <x v="0"/>
    <n v="20000000"/>
    <n v="19850000"/>
    <n v="150000"/>
    <n v="4000000"/>
    <n v="24000000"/>
  </r>
  <r>
    <m/>
    <m/>
    <m/>
    <m/>
    <m/>
    <x v="1"/>
    <m/>
    <m/>
    <n v="0"/>
    <s v="."/>
    <m/>
  </r>
  <r>
    <m/>
    <m/>
    <m/>
    <m/>
    <m/>
    <x v="2"/>
    <n v="20000000"/>
    <n v="19850000"/>
    <n v="150000"/>
    <n v="4000000"/>
    <n v="24000000"/>
  </r>
  <r>
    <n v="2"/>
    <s v="חינוך"/>
    <n v="4167"/>
    <s v="שיפוצי קיץ במוסדות חינוך לשנת הלימודים תשפ&quot;ז"/>
    <s v="שיפוצי מוסדות חינוך לשם היערכות לפתיחת הלימודים                                            +  מענק פיס 1064/1083/1084/1085/1131/1135/1136/1137/1141/1143/1144/1231-2026"/>
    <x v="0"/>
    <n v="7000000"/>
    <m/>
    <n v="7000000"/>
    <n v="8000000"/>
    <n v="15000000"/>
  </r>
  <r>
    <m/>
    <m/>
    <m/>
    <m/>
    <m/>
    <x v="1"/>
    <m/>
    <m/>
    <n v="0"/>
    <n v="4450000"/>
    <m/>
  </r>
  <r>
    <m/>
    <m/>
    <m/>
    <m/>
    <m/>
    <x v="2"/>
    <n v="7000000"/>
    <n v="0"/>
    <n v="7000000"/>
    <n v="12450000"/>
    <n v="15000000"/>
  </r>
  <r>
    <n v="3"/>
    <s v="חינוך"/>
    <n v="4178"/>
    <s v="גינת יום הולדת "/>
    <s v="מענק פיס 1088/2026"/>
    <x v="0"/>
    <n v="750000"/>
    <m/>
    <n v="750000"/>
    <m/>
    <n v="750000"/>
  </r>
  <r>
    <m/>
    <m/>
    <m/>
    <m/>
    <m/>
    <x v="1"/>
    <n v="2000000"/>
    <n v="2000000"/>
    <n v="0"/>
    <n v="700000"/>
    <n v="2700000"/>
  </r>
  <r>
    <m/>
    <m/>
    <m/>
    <m/>
    <m/>
    <x v="2"/>
    <n v="2750000"/>
    <n v="2000000"/>
    <n v="750000"/>
    <n v="700000"/>
    <n v="3450000"/>
  </r>
  <r>
    <n v="4"/>
    <s v="חינוך"/>
    <n v="4148"/>
    <s v="הצטיידות והיערכות למוסדות חינוך"/>
    <s v="מענק פיס 1134/2026"/>
    <x v="0"/>
    <m/>
    <m/>
    <n v="0"/>
    <m/>
    <n v="0"/>
  </r>
  <r>
    <m/>
    <m/>
    <m/>
    <m/>
    <m/>
    <x v="1"/>
    <n v="3000000"/>
    <n v="3000000"/>
    <n v="0"/>
    <n v="3000000"/>
    <n v="6000000"/>
  </r>
  <r>
    <m/>
    <m/>
    <m/>
    <m/>
    <m/>
    <x v="2"/>
    <n v="3000000"/>
    <n v="3000000"/>
    <n v="0"/>
    <n v="3000000"/>
    <n v="6000000"/>
  </r>
  <r>
    <n v="5"/>
    <s v="חינוך/הלר"/>
    <n v="4122"/>
    <s v="מבנים יבילים במוסדות חינוך "/>
    <s v="התחייבות מ.החינוך 2026890011/2026080131/123/122/111/082"/>
    <x v="0"/>
    <n v="13000000"/>
    <n v="6150000"/>
    <n v="6850000"/>
    <m/>
    <n v="13000000"/>
  </r>
  <r>
    <m/>
    <m/>
    <m/>
    <m/>
    <m/>
    <x v="1"/>
    <m/>
    <m/>
    <n v="0"/>
    <n v="2260000"/>
    <n v="2260000"/>
  </r>
  <r>
    <m/>
    <m/>
    <m/>
    <m/>
    <m/>
    <x v="2"/>
    <n v="13000000"/>
    <n v="6150000"/>
    <n v="6850000"/>
    <n v="2260000"/>
    <n v="15260000"/>
  </r>
  <r>
    <n v="6"/>
    <s v="הלר"/>
    <n v="4170"/>
    <s v="מגרש 609 גנ&quot;י "/>
    <s v="התחייבות מ.החינוך  2026020183"/>
    <x v="0"/>
    <n v="500000"/>
    <m/>
    <n v="500000"/>
    <m/>
    <n v="500000"/>
  </r>
  <r>
    <m/>
    <m/>
    <m/>
    <m/>
    <m/>
    <x v="1"/>
    <m/>
    <m/>
    <n v="0"/>
    <n v="3888580"/>
    <n v="2260001"/>
  </r>
  <r>
    <m/>
    <m/>
    <m/>
    <m/>
    <m/>
    <x v="2"/>
    <n v="500000"/>
    <n v="0"/>
    <n v="500000"/>
    <n v="3888580"/>
    <n v="2760001"/>
  </r>
  <r>
    <n v="7"/>
    <s v="הלר"/>
    <n v="4014"/>
    <s v="בי&quot;ס בכור לוי "/>
    <s v="התחייבות מ.החינוך+2024070102  2026020019"/>
    <x v="0"/>
    <n v="500000"/>
    <m/>
    <n v="500000"/>
    <m/>
    <n v="500000"/>
  </r>
  <r>
    <m/>
    <m/>
    <m/>
    <m/>
    <m/>
    <x v="1"/>
    <n v="10747104"/>
    <n v="9029400"/>
    <n v="1717704"/>
    <n v="12206541"/>
    <n v="22953645"/>
  </r>
  <r>
    <m/>
    <m/>
    <m/>
    <m/>
    <m/>
    <x v="2"/>
    <n v="11247104"/>
    <n v="9029400"/>
    <n v="2217704"/>
    <n v="12206541"/>
    <n v="23453645"/>
  </r>
  <r>
    <n v="8"/>
    <s v="הלר"/>
    <n v="4160"/>
    <s v="בי&quot;ס הראי&quot;ה (יבניאלי )"/>
    <s v="התחייבות מ.החינוך  2026020062"/>
    <x v="0"/>
    <n v="281306"/>
    <m/>
    <n v="281306"/>
    <m/>
    <n v="281306"/>
  </r>
  <r>
    <m/>
    <m/>
    <m/>
    <m/>
    <m/>
    <x v="3"/>
    <n v="218694"/>
    <n v="218694"/>
    <m/>
    <m/>
    <n v="218694"/>
  </r>
  <r>
    <m/>
    <m/>
    <m/>
    <m/>
    <m/>
    <x v="1"/>
    <m/>
    <m/>
    <n v="0"/>
    <n v="12220970"/>
    <n v="12220970"/>
  </r>
  <r>
    <m/>
    <m/>
    <m/>
    <m/>
    <m/>
    <x v="2"/>
    <n v="500000"/>
    <n v="218694"/>
    <n v="281306"/>
    <n v="12220970"/>
    <n v="1272097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899DBE-DA52-4148-AB90-EA243C359620}" name="PivotTable31" cacheId="230" applyNumberFormats="0" applyBorderFormats="0" applyFontFormats="0" applyPatternFormats="0" applyAlignmentFormats="0" applyWidthHeightFormats="1" dataCaption="ערכים" updatedVersion="8" minRefreshableVersion="3" useAutoFormatting="1" itemPrintTitles="1" createdVersion="8" indent="0" outline="1" outlineData="1" multipleFieldFilters="0">
  <location ref="D33:E36" firstHeaderRow="1" firstDataRow="1" firstDataCol="1"/>
  <pivotFields count="11">
    <pivotField showAll="0"/>
    <pivotField showAll="0"/>
    <pivotField showAll="0"/>
    <pivotField showAll="0"/>
    <pivotField showAll="0"/>
    <pivotField axis="axisRow" showAll="0">
      <items count="5">
        <item x="1"/>
        <item h="1" x="3"/>
        <item h="1" x="2"/>
        <item x="0"/>
        <item t="default"/>
      </items>
    </pivotField>
    <pivotField showAll="0"/>
    <pivotField showAll="0"/>
    <pivotField showAll="0"/>
    <pivotField dataField="1" showAll="0"/>
    <pivotField showAll="0"/>
  </pivotFields>
  <rowFields count="1">
    <field x="5"/>
  </rowFields>
  <rowItems count="3">
    <i>
      <x/>
    </i>
    <i>
      <x v="3"/>
    </i>
    <i t="grand">
      <x/>
    </i>
  </rowItems>
  <colItems count="1">
    <i/>
  </colItems>
  <dataFields count="1">
    <dataField name="סכום של בקשה להגדלה במועצה נוכחית " fld="9" baseField="0" baseItem="0" numFmtId="164"/>
  </dataFields>
  <formats count="10">
    <format dxfId="9">
      <pivotArea outline="0" collapsedLevelsAreSubtotals="1" fieldPosition="0"/>
    </format>
    <format dxfId="8">
      <pivotArea dataOnly="0" labelOnly="1" outline="0" axis="axisValues" fieldPosition="0"/>
    </format>
    <format dxfId="7">
      <pivotArea type="all" dataOnly="0" outline="0" fieldPosition="0"/>
    </format>
    <format dxfId="6">
      <pivotArea outline="0" collapsedLevelsAreSubtotals="1" fieldPosition="0"/>
    </format>
    <format dxfId="5">
      <pivotArea field="5" type="button" dataOnly="0" labelOnly="1" outline="0" axis="axisRow" fieldPosition="0"/>
    </format>
    <format dxfId="4">
      <pivotArea dataOnly="0" labelOnly="1" fieldPosition="0">
        <references count="1">
          <reference field="5" count="0"/>
        </references>
      </pivotArea>
    </format>
    <format dxfId="3">
      <pivotArea dataOnly="0" labelOnly="1" grandRow="1" outline="0" fieldPosition="0"/>
    </format>
    <format dxfId="2">
      <pivotArea dataOnly="0" labelOnly="1" outline="0" axis="axisValues" fieldPosition="0"/>
    </format>
    <format dxfId="1">
      <pivotArea collapsedLevelsAreSubtotals="1" fieldPosition="0">
        <references count="1">
          <reference field="5" count="1">
            <x v="0"/>
          </reference>
        </references>
      </pivotArea>
    </format>
    <format dxfId="0">
      <pivotArea dataOnly="0" labelOnly="1" fieldPosition="0">
        <references count="1">
          <reference field="5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1C745-02A1-405D-BCFE-E91201A7A8A8}">
  <sheetPr>
    <pageSetUpPr fitToPage="1"/>
  </sheetPr>
  <dimension ref="A1:Q36"/>
  <sheetViews>
    <sheetView rightToLeft="1" tabSelected="1" topLeftCell="A8" workbookViewId="0">
      <selection activeCell="N28" sqref="N28"/>
    </sheetView>
  </sheetViews>
  <sheetFormatPr defaultRowHeight="14.25" x14ac:dyDescent="0.2"/>
  <cols>
    <col min="4" max="4" width="19" customWidth="1"/>
    <col min="5" max="5" width="26.5" bestFit="1" customWidth="1"/>
    <col min="7" max="7" width="11.375" customWidth="1"/>
    <col min="8" max="8" width="11.75" customWidth="1"/>
    <col min="9" max="9" width="13.375" customWidth="1"/>
    <col min="10" max="10" width="10.875" bestFit="1" customWidth="1"/>
    <col min="11" max="11" width="12.875" customWidth="1"/>
    <col min="12" max="12" width="12.75" customWidth="1"/>
  </cols>
  <sheetData>
    <row r="1" spans="1:17" s="2" customFormat="1" ht="12.75" x14ac:dyDescent="0.2">
      <c r="A1" s="1" t="s">
        <v>0</v>
      </c>
      <c r="C1" s="3"/>
      <c r="E1" s="4"/>
      <c r="F1" s="5"/>
      <c r="G1" s="6"/>
      <c r="H1" s="5"/>
      <c r="I1" s="6"/>
      <c r="J1" s="7"/>
    </row>
    <row r="2" spans="1:17" s="8" customFormat="1" ht="15" x14ac:dyDescent="0.25">
      <c r="C2" s="9"/>
      <c r="D2" s="48" t="s">
        <v>1</v>
      </c>
      <c r="E2" s="48"/>
      <c r="F2" s="48"/>
      <c r="G2" s="48"/>
      <c r="H2" s="48"/>
      <c r="I2" s="10"/>
      <c r="J2" s="10"/>
      <c r="K2" s="10"/>
      <c r="L2" s="10"/>
    </row>
    <row r="3" spans="1:17" s="8" customFormat="1" ht="15" x14ac:dyDescent="0.25">
      <c r="C3" s="9"/>
      <c r="D3" s="49" t="s">
        <v>2</v>
      </c>
      <c r="E3" s="49"/>
      <c r="F3" s="49"/>
      <c r="G3" s="49"/>
      <c r="H3" s="49"/>
      <c r="I3" s="10"/>
      <c r="J3" s="10"/>
      <c r="K3" s="10"/>
      <c r="L3" s="10"/>
      <c r="M3" s="11"/>
      <c r="Q3" s="12" t="s">
        <v>3</v>
      </c>
    </row>
    <row r="4" spans="1:17" s="23" customFormat="1" ht="75" customHeight="1" x14ac:dyDescent="0.2">
      <c r="A4" s="13" t="s">
        <v>4</v>
      </c>
      <c r="B4" s="14" t="s">
        <v>5</v>
      </c>
      <c r="C4" s="15" t="s">
        <v>6</v>
      </c>
      <c r="D4" s="13" t="s">
        <v>7</v>
      </c>
      <c r="E4" s="16" t="s">
        <v>8</v>
      </c>
      <c r="F4" s="13" t="s">
        <v>9</v>
      </c>
      <c r="G4" s="17" t="s">
        <v>10</v>
      </c>
      <c r="H4" s="17" t="s">
        <v>11</v>
      </c>
      <c r="I4" s="17" t="s">
        <v>12</v>
      </c>
      <c r="J4" s="18" t="s">
        <v>13</v>
      </c>
      <c r="K4" s="19" t="s">
        <v>14</v>
      </c>
      <c r="L4" s="13" t="s">
        <v>15</v>
      </c>
      <c r="M4" s="20"/>
      <c r="N4" s="21"/>
      <c r="O4" s="22"/>
      <c r="P4" s="22"/>
    </row>
    <row r="5" spans="1:17" s="29" customFormat="1" ht="30" x14ac:dyDescent="0.25">
      <c r="A5" s="41">
        <v>1</v>
      </c>
      <c r="B5" s="42" t="s">
        <v>16</v>
      </c>
      <c r="C5" s="43">
        <v>3569</v>
      </c>
      <c r="D5" s="44" t="s">
        <v>17</v>
      </c>
      <c r="E5" s="50" t="s">
        <v>18</v>
      </c>
      <c r="F5" s="24" t="s">
        <v>19</v>
      </c>
      <c r="G5" s="25">
        <v>20000000</v>
      </c>
      <c r="H5" s="25">
        <v>19850000</v>
      </c>
      <c r="I5" s="25">
        <f t="shared" ref="I5:I19" si="0">G5-H5</f>
        <v>150000</v>
      </c>
      <c r="J5" s="26">
        <v>4000000</v>
      </c>
      <c r="K5" s="27">
        <f>J5+G5</f>
        <v>24000000</v>
      </c>
      <c r="L5" s="28">
        <f>IF(K7=0,0,K5/K7)</f>
        <v>1</v>
      </c>
    </row>
    <row r="6" spans="1:17" s="29" customFormat="1" ht="27.75" customHeight="1" x14ac:dyDescent="0.25">
      <c r="A6" s="41"/>
      <c r="B6" s="42"/>
      <c r="C6" s="43"/>
      <c r="D6" s="44"/>
      <c r="E6" s="50"/>
      <c r="F6" s="30" t="s">
        <v>20</v>
      </c>
      <c r="G6" s="25"/>
      <c r="H6" s="25"/>
      <c r="I6" s="25">
        <f t="shared" si="0"/>
        <v>0</v>
      </c>
      <c r="J6" s="26"/>
      <c r="K6" s="31"/>
      <c r="L6" s="28">
        <f>IF(K7=0,0,K6/K7)</f>
        <v>0</v>
      </c>
    </row>
    <row r="7" spans="1:17" s="29" customFormat="1" ht="15" x14ac:dyDescent="0.25">
      <c r="A7" s="41"/>
      <c r="B7" s="42"/>
      <c r="C7" s="43"/>
      <c r="D7" s="44"/>
      <c r="E7" s="50"/>
      <c r="F7" s="32" t="s">
        <v>21</v>
      </c>
      <c r="G7" s="33">
        <f>SUM(G5:G6)</f>
        <v>20000000</v>
      </c>
      <c r="H7" s="33">
        <f>SUM(H5:H6)</f>
        <v>19850000</v>
      </c>
      <c r="I7" s="33">
        <f t="shared" si="0"/>
        <v>150000</v>
      </c>
      <c r="J7" s="33">
        <f>SUM(J5:J6)</f>
        <v>4000000</v>
      </c>
      <c r="K7" s="34">
        <f>SUM(K5:K6)</f>
        <v>24000000</v>
      </c>
      <c r="L7" s="35">
        <f>SUM(L5:L6)</f>
        <v>1</v>
      </c>
    </row>
    <row r="8" spans="1:17" s="29" customFormat="1" ht="30.75" customHeight="1" x14ac:dyDescent="0.25">
      <c r="A8" s="41">
        <v>2</v>
      </c>
      <c r="B8" s="42" t="s">
        <v>22</v>
      </c>
      <c r="C8" s="43">
        <v>4167</v>
      </c>
      <c r="D8" s="44" t="s">
        <v>23</v>
      </c>
      <c r="E8" s="44" t="s">
        <v>36</v>
      </c>
      <c r="F8" s="24" t="s">
        <v>19</v>
      </c>
      <c r="G8" s="25">
        <v>7000000</v>
      </c>
      <c r="H8" s="25"/>
      <c r="I8" s="25">
        <f t="shared" si="0"/>
        <v>7000000</v>
      </c>
      <c r="J8" s="26">
        <v>8000000</v>
      </c>
      <c r="K8" s="27">
        <f>J8+G8</f>
        <v>15000000</v>
      </c>
      <c r="L8" s="28">
        <f>IF(K10=0,0,K8/K10)</f>
        <v>1</v>
      </c>
    </row>
    <row r="9" spans="1:17" s="29" customFormat="1" ht="21.75" customHeight="1" x14ac:dyDescent="0.25">
      <c r="A9" s="41"/>
      <c r="B9" s="42"/>
      <c r="C9" s="43"/>
      <c r="D9" s="44"/>
      <c r="E9" s="44"/>
      <c r="F9" s="30" t="s">
        <v>20</v>
      </c>
      <c r="G9" s="25"/>
      <c r="H9" s="25"/>
      <c r="I9" s="25">
        <f t="shared" si="0"/>
        <v>0</v>
      </c>
      <c r="J9" s="37">
        <v>4450000</v>
      </c>
      <c r="K9" s="31"/>
      <c r="L9" s="28">
        <f>IF(K10=0,0,K9/K10)</f>
        <v>0</v>
      </c>
    </row>
    <row r="10" spans="1:17" s="29" customFormat="1" ht="20.25" customHeight="1" x14ac:dyDescent="0.25">
      <c r="A10" s="41"/>
      <c r="B10" s="42"/>
      <c r="C10" s="43"/>
      <c r="D10" s="44"/>
      <c r="E10" s="44"/>
      <c r="F10" s="32" t="s">
        <v>21</v>
      </c>
      <c r="G10" s="33">
        <f>SUM(G8:G9)</f>
        <v>7000000</v>
      </c>
      <c r="H10" s="33">
        <f>SUM(H8:H9)</f>
        <v>0</v>
      </c>
      <c r="I10" s="33">
        <f t="shared" si="0"/>
        <v>7000000</v>
      </c>
      <c r="J10" s="33">
        <f>SUM(J8:J9)</f>
        <v>12450000</v>
      </c>
      <c r="K10" s="34">
        <f>SUM(K8:K9)</f>
        <v>15000000</v>
      </c>
      <c r="L10" s="35">
        <f>SUM(L8:L9)</f>
        <v>1</v>
      </c>
      <c r="Q10" s="36"/>
    </row>
    <row r="11" spans="1:17" s="29" customFormat="1" ht="20.25" customHeight="1" x14ac:dyDescent="0.25">
      <c r="A11" s="41">
        <v>3</v>
      </c>
      <c r="B11" s="42" t="s">
        <v>39</v>
      </c>
      <c r="C11" s="43">
        <v>4178</v>
      </c>
      <c r="D11" s="44" t="s">
        <v>28</v>
      </c>
      <c r="E11" s="44" t="s">
        <v>29</v>
      </c>
      <c r="F11" s="24" t="s">
        <v>19</v>
      </c>
      <c r="G11" s="25">
        <v>750000</v>
      </c>
      <c r="H11" s="25"/>
      <c r="I11" s="25">
        <f t="shared" si="0"/>
        <v>750000</v>
      </c>
      <c r="J11" s="26"/>
      <c r="K11" s="27">
        <f t="shared" ref="K11" si="1">J11+G11</f>
        <v>750000</v>
      </c>
      <c r="L11" s="28">
        <f>IF(K13=0,0,K11/K13)</f>
        <v>0.21739130434782608</v>
      </c>
      <c r="Q11" s="36"/>
    </row>
    <row r="12" spans="1:17" s="29" customFormat="1" ht="20.25" customHeight="1" x14ac:dyDescent="0.25">
      <c r="A12" s="41"/>
      <c r="B12" s="42"/>
      <c r="C12" s="43"/>
      <c r="D12" s="44"/>
      <c r="E12" s="44"/>
      <c r="F12" s="30" t="s">
        <v>20</v>
      </c>
      <c r="G12" s="25">
        <v>2000000</v>
      </c>
      <c r="H12" s="25">
        <v>2000000</v>
      </c>
      <c r="I12" s="25">
        <f t="shared" si="0"/>
        <v>0</v>
      </c>
      <c r="J12" s="37">
        <v>700000</v>
      </c>
      <c r="K12" s="31">
        <f>J12+G12</f>
        <v>2700000</v>
      </c>
      <c r="L12" s="28">
        <f>IF(K13=0,0,K12/K13)</f>
        <v>0.78260869565217395</v>
      </c>
      <c r="Q12" s="36"/>
    </row>
    <row r="13" spans="1:17" s="29" customFormat="1" ht="20.25" customHeight="1" x14ac:dyDescent="0.25">
      <c r="A13" s="41"/>
      <c r="B13" s="42"/>
      <c r="C13" s="43"/>
      <c r="D13" s="44"/>
      <c r="E13" s="44"/>
      <c r="F13" s="32" t="s">
        <v>21</v>
      </c>
      <c r="G13" s="33">
        <f>SUM(G11:G12)</f>
        <v>2750000</v>
      </c>
      <c r="H13" s="33">
        <f>SUM(H11:H12)</f>
        <v>2000000</v>
      </c>
      <c r="I13" s="33">
        <f t="shared" si="0"/>
        <v>750000</v>
      </c>
      <c r="J13" s="33">
        <f>SUM(J11:J12)</f>
        <v>700000</v>
      </c>
      <c r="K13" s="34">
        <f t="shared" ref="K13" si="2">SUM(K11:K12)</f>
        <v>3450000</v>
      </c>
      <c r="L13" s="35">
        <f>SUM(L11:L12)</f>
        <v>1</v>
      </c>
      <c r="Q13" s="36"/>
    </row>
    <row r="14" spans="1:17" s="29" customFormat="1" ht="20.25" customHeight="1" x14ac:dyDescent="0.25">
      <c r="A14" s="41">
        <v>4</v>
      </c>
      <c r="B14" s="42" t="s">
        <v>22</v>
      </c>
      <c r="C14" s="43">
        <v>4148</v>
      </c>
      <c r="D14" s="44" t="s">
        <v>31</v>
      </c>
      <c r="E14" s="44" t="s">
        <v>30</v>
      </c>
      <c r="F14" s="24" t="s">
        <v>19</v>
      </c>
      <c r="G14" s="40"/>
      <c r="H14" s="25"/>
      <c r="I14" s="25">
        <f t="shared" si="0"/>
        <v>0</v>
      </c>
      <c r="J14" s="26"/>
      <c r="K14" s="27">
        <f t="shared" ref="K14" si="3">J14+G14</f>
        <v>0</v>
      </c>
      <c r="L14" s="28">
        <f>IF(K16=0,0,K14/K16)</f>
        <v>0</v>
      </c>
      <c r="Q14" s="36"/>
    </row>
    <row r="15" spans="1:17" s="29" customFormat="1" ht="20.25" customHeight="1" x14ac:dyDescent="0.25">
      <c r="A15" s="41"/>
      <c r="B15" s="42"/>
      <c r="C15" s="43"/>
      <c r="D15" s="44"/>
      <c r="E15" s="44"/>
      <c r="F15" s="30" t="s">
        <v>20</v>
      </c>
      <c r="G15" s="25">
        <v>3000000</v>
      </c>
      <c r="H15" s="25">
        <v>3000000</v>
      </c>
      <c r="I15" s="25">
        <f t="shared" si="0"/>
        <v>0</v>
      </c>
      <c r="J15" s="37">
        <v>3000000</v>
      </c>
      <c r="K15" s="31">
        <f>J15+G15</f>
        <v>6000000</v>
      </c>
      <c r="L15" s="28">
        <f>IF(K16=0,0,K15/K16)</f>
        <v>1</v>
      </c>
      <c r="Q15" s="36"/>
    </row>
    <row r="16" spans="1:17" s="29" customFormat="1" ht="20.25" customHeight="1" x14ac:dyDescent="0.25">
      <c r="A16" s="41"/>
      <c r="B16" s="42"/>
      <c r="C16" s="43"/>
      <c r="D16" s="44"/>
      <c r="E16" s="44"/>
      <c r="F16" s="32" t="s">
        <v>21</v>
      </c>
      <c r="G16" s="33">
        <f>SUM(G14:G15)</f>
        <v>3000000</v>
      </c>
      <c r="H16" s="33">
        <f>SUM(H14:H15)</f>
        <v>3000000</v>
      </c>
      <c r="I16" s="33">
        <f t="shared" si="0"/>
        <v>0</v>
      </c>
      <c r="J16" s="33">
        <f>SUM(J14:J15)</f>
        <v>3000000</v>
      </c>
      <c r="K16" s="34">
        <f t="shared" ref="K16" si="4">SUM(K14:K15)</f>
        <v>6000000</v>
      </c>
      <c r="L16" s="35">
        <f>SUM(L14:L15)</f>
        <v>1</v>
      </c>
      <c r="Q16" s="36"/>
    </row>
    <row r="17" spans="1:17" ht="30" x14ac:dyDescent="0.2">
      <c r="A17" s="41">
        <v>5</v>
      </c>
      <c r="B17" s="42" t="s">
        <v>40</v>
      </c>
      <c r="C17" s="43">
        <v>4122</v>
      </c>
      <c r="D17" s="44" t="s">
        <v>24</v>
      </c>
      <c r="E17" s="44" t="s">
        <v>25</v>
      </c>
      <c r="F17" s="24" t="s">
        <v>19</v>
      </c>
      <c r="G17" s="25">
        <v>13000000</v>
      </c>
      <c r="H17" s="25">
        <v>6150000</v>
      </c>
      <c r="I17" s="25">
        <f t="shared" si="0"/>
        <v>6850000</v>
      </c>
      <c r="J17" s="26"/>
      <c r="K17" s="27">
        <f>J17+G17</f>
        <v>13000000</v>
      </c>
      <c r="L17" s="28">
        <f>IF(K19=0,0,K17/K19)</f>
        <v>0.85190039318479682</v>
      </c>
      <c r="Q17" s="36"/>
    </row>
    <row r="18" spans="1:17" ht="15" x14ac:dyDescent="0.2">
      <c r="A18" s="41"/>
      <c r="B18" s="42"/>
      <c r="C18" s="43"/>
      <c r="D18" s="44"/>
      <c r="E18" s="44"/>
      <c r="F18" s="30" t="s">
        <v>20</v>
      </c>
      <c r="G18" s="25"/>
      <c r="H18" s="25"/>
      <c r="I18" s="25">
        <f t="shared" si="0"/>
        <v>0</v>
      </c>
      <c r="J18" s="37">
        <v>2260000</v>
      </c>
      <c r="K18" s="26">
        <v>2260000</v>
      </c>
      <c r="L18" s="28">
        <f>IF(K19=0,0,K18/K19)</f>
        <v>0.14809960681520315</v>
      </c>
    </row>
    <row r="19" spans="1:17" ht="15" x14ac:dyDescent="0.2">
      <c r="A19" s="41"/>
      <c r="B19" s="42"/>
      <c r="C19" s="43"/>
      <c r="D19" s="44"/>
      <c r="E19" s="44"/>
      <c r="F19" s="32" t="s">
        <v>21</v>
      </c>
      <c r="G19" s="33">
        <f>SUM(G17:G18)</f>
        <v>13000000</v>
      </c>
      <c r="H19" s="33">
        <f>SUM(H17:H18)</f>
        <v>6150000</v>
      </c>
      <c r="I19" s="33">
        <f t="shared" si="0"/>
        <v>6850000</v>
      </c>
      <c r="J19" s="38">
        <f>SUM(J17:J18)</f>
        <v>2260000</v>
      </c>
      <c r="K19" s="34">
        <f>SUM(K17:K18)</f>
        <v>15260000</v>
      </c>
      <c r="L19" s="35">
        <f>SUM(L17:L18)</f>
        <v>1</v>
      </c>
    </row>
    <row r="20" spans="1:17" ht="30" customHeight="1" x14ac:dyDescent="0.2">
      <c r="A20" s="41">
        <v>6</v>
      </c>
      <c r="B20" s="42" t="s">
        <v>39</v>
      </c>
      <c r="C20" s="43">
        <v>4170</v>
      </c>
      <c r="D20" s="44" t="s">
        <v>32</v>
      </c>
      <c r="E20" s="44" t="s">
        <v>33</v>
      </c>
      <c r="F20" s="24" t="s">
        <v>19</v>
      </c>
      <c r="G20" s="25">
        <v>500000</v>
      </c>
      <c r="H20" s="25"/>
      <c r="I20" s="25">
        <f t="shared" ref="I20:I29" si="5">G20-H20</f>
        <v>500000</v>
      </c>
      <c r="J20" s="26"/>
      <c r="K20" s="27">
        <f t="shared" ref="K20" si="6">J20+G20</f>
        <v>500000</v>
      </c>
      <c r="L20" s="28">
        <f>IF(K22=0,0,K20/K22)</f>
        <v>0.18115935465240773</v>
      </c>
    </row>
    <row r="21" spans="1:17" ht="15" x14ac:dyDescent="0.2">
      <c r="A21" s="41"/>
      <c r="B21" s="42"/>
      <c r="C21" s="43"/>
      <c r="D21" s="44"/>
      <c r="E21" s="44"/>
      <c r="F21" s="30" t="s">
        <v>20</v>
      </c>
      <c r="G21" s="25"/>
      <c r="H21" s="25"/>
      <c r="I21" s="25">
        <f t="shared" si="5"/>
        <v>0</v>
      </c>
      <c r="J21" s="37">
        <v>3888580</v>
      </c>
      <c r="K21" s="26">
        <v>2260001</v>
      </c>
      <c r="L21" s="28">
        <f>IF(K22=0,0,K21/K22)</f>
        <v>0.81884064534759227</v>
      </c>
    </row>
    <row r="22" spans="1:17" ht="15" x14ac:dyDescent="0.2">
      <c r="A22" s="41"/>
      <c r="B22" s="42"/>
      <c r="C22" s="43"/>
      <c r="D22" s="44"/>
      <c r="E22" s="44"/>
      <c r="F22" s="32" t="s">
        <v>21</v>
      </c>
      <c r="G22" s="33">
        <f t="shared" ref="G22:H22" si="7">SUM(G20:G21)</f>
        <v>500000</v>
      </c>
      <c r="H22" s="33">
        <f t="shared" si="7"/>
        <v>0</v>
      </c>
      <c r="I22" s="33">
        <f t="shared" si="5"/>
        <v>500000</v>
      </c>
      <c r="J22" s="38">
        <f t="shared" ref="J22:L22" si="8">SUM(J20:J21)</f>
        <v>3888580</v>
      </c>
      <c r="K22" s="34">
        <f t="shared" si="8"/>
        <v>2760001</v>
      </c>
      <c r="L22" s="35">
        <f>SUM(L20:L21)</f>
        <v>1</v>
      </c>
    </row>
    <row r="23" spans="1:17" ht="30" x14ac:dyDescent="0.2">
      <c r="A23" s="41">
        <v>7</v>
      </c>
      <c r="B23" s="42" t="s">
        <v>39</v>
      </c>
      <c r="C23" s="43">
        <v>4014</v>
      </c>
      <c r="D23" s="44" t="s">
        <v>34</v>
      </c>
      <c r="E23" s="44" t="s">
        <v>35</v>
      </c>
      <c r="F23" s="24" t="s">
        <v>19</v>
      </c>
      <c r="G23" s="25">
        <v>500000</v>
      </c>
      <c r="H23" s="25"/>
      <c r="I23" s="25">
        <f t="shared" si="5"/>
        <v>500000</v>
      </c>
      <c r="J23" s="26"/>
      <c r="K23" s="27">
        <f t="shared" ref="K23" si="9">J23+G23</f>
        <v>500000</v>
      </c>
      <c r="L23" s="28">
        <f>IF(K25=0,0,K23/K25)</f>
        <v>2.1318647911657228E-2</v>
      </c>
    </row>
    <row r="24" spans="1:17" ht="15" x14ac:dyDescent="0.2">
      <c r="A24" s="41"/>
      <c r="B24" s="42"/>
      <c r="C24" s="43"/>
      <c r="D24" s="44"/>
      <c r="E24" s="44"/>
      <c r="F24" s="30" t="s">
        <v>20</v>
      </c>
      <c r="G24" s="25">
        <v>10747104</v>
      </c>
      <c r="H24" s="25">
        <v>9029400</v>
      </c>
      <c r="I24" s="25">
        <f t="shared" si="5"/>
        <v>1717704</v>
      </c>
      <c r="J24" s="37">
        <v>12206541</v>
      </c>
      <c r="K24" s="26">
        <f>G24+J24</f>
        <v>22953645</v>
      </c>
      <c r="L24" s="28">
        <f>IF(K25=0,0,K24/K25)</f>
        <v>0.97868135208834273</v>
      </c>
    </row>
    <row r="25" spans="1:17" ht="15" x14ac:dyDescent="0.2">
      <c r="A25" s="41"/>
      <c r="B25" s="42"/>
      <c r="C25" s="43"/>
      <c r="D25" s="44"/>
      <c r="E25" s="44"/>
      <c r="F25" s="32" t="s">
        <v>21</v>
      </c>
      <c r="G25" s="33">
        <f t="shared" ref="G25:H25" si="10">SUM(G23:G24)</f>
        <v>11247104</v>
      </c>
      <c r="H25" s="33">
        <f t="shared" si="10"/>
        <v>9029400</v>
      </c>
      <c r="I25" s="33">
        <f t="shared" si="5"/>
        <v>2217704</v>
      </c>
      <c r="J25" s="38">
        <f t="shared" ref="J25:L25" si="11">SUM(J23:J24)</f>
        <v>12206541</v>
      </c>
      <c r="K25" s="34">
        <f t="shared" si="11"/>
        <v>23453645</v>
      </c>
      <c r="L25" s="35">
        <f>SUM(L23:L24)</f>
        <v>1</v>
      </c>
    </row>
    <row r="26" spans="1:17" ht="20.25" customHeight="1" x14ac:dyDescent="0.2">
      <c r="A26" s="41">
        <v>8</v>
      </c>
      <c r="B26" s="42" t="s">
        <v>39</v>
      </c>
      <c r="C26" s="43">
        <v>4160</v>
      </c>
      <c r="D26" s="44" t="s">
        <v>37</v>
      </c>
      <c r="E26" s="45" t="s">
        <v>38</v>
      </c>
      <c r="F26" s="24" t="s">
        <v>19</v>
      </c>
      <c r="G26" s="25">
        <v>281306</v>
      </c>
      <c r="H26" s="25"/>
      <c r="I26" s="25">
        <f t="shared" si="5"/>
        <v>281306</v>
      </c>
      <c r="J26" s="26"/>
      <c r="K26" s="27">
        <f t="shared" ref="K26:K27" si="12">J26+G26</f>
        <v>281306</v>
      </c>
      <c r="L26" s="28">
        <f t="shared" ref="L26:L27" si="13">IF(K29=0,0,K26/K29)</f>
        <v>2.2113565239128778E-2</v>
      </c>
    </row>
    <row r="27" spans="1:17" ht="15" x14ac:dyDescent="0.2">
      <c r="A27" s="41"/>
      <c r="B27" s="42"/>
      <c r="C27" s="43"/>
      <c r="D27" s="44"/>
      <c r="E27" s="46"/>
      <c r="F27" s="24" t="s">
        <v>27</v>
      </c>
      <c r="G27" s="25">
        <v>218694</v>
      </c>
      <c r="H27" s="25">
        <v>218694</v>
      </c>
      <c r="I27" s="25"/>
      <c r="J27" s="26"/>
      <c r="K27" s="27">
        <f t="shared" si="12"/>
        <v>218694</v>
      </c>
      <c r="L27" s="28">
        <f>K27/K29</f>
        <v>1.7191613532615831E-2</v>
      </c>
    </row>
    <row r="28" spans="1:17" ht="15" x14ac:dyDescent="0.2">
      <c r="A28" s="41"/>
      <c r="B28" s="42"/>
      <c r="C28" s="43"/>
      <c r="D28" s="44"/>
      <c r="E28" s="46"/>
      <c r="F28" s="30" t="s">
        <v>20</v>
      </c>
      <c r="G28" s="25"/>
      <c r="H28" s="25"/>
      <c r="I28" s="25">
        <f t="shared" si="5"/>
        <v>0</v>
      </c>
      <c r="J28" s="37">
        <v>12220970</v>
      </c>
      <c r="K28" s="26">
        <v>12220970</v>
      </c>
      <c r="L28" s="28">
        <f t="shared" ref="L28" si="14">IF(K29=0,0,K28/K29)</f>
        <v>0.96069482122825545</v>
      </c>
    </row>
    <row r="29" spans="1:17" ht="15.75" thickBot="1" x14ac:dyDescent="0.25">
      <c r="A29" s="41"/>
      <c r="B29" s="42"/>
      <c r="C29" s="43"/>
      <c r="D29" s="44"/>
      <c r="E29" s="47"/>
      <c r="F29" s="32" t="s">
        <v>21</v>
      </c>
      <c r="G29" s="33">
        <f t="shared" ref="G29:H29" si="15">SUM(G26:G28)</f>
        <v>500000</v>
      </c>
      <c r="H29" s="33">
        <f t="shared" si="15"/>
        <v>218694</v>
      </c>
      <c r="I29" s="33">
        <f t="shared" si="5"/>
        <v>281306</v>
      </c>
      <c r="J29" s="38">
        <f t="shared" ref="J29:L29" si="16">SUM(J26:J28)</f>
        <v>12220970</v>
      </c>
      <c r="K29" s="34">
        <f t="shared" si="16"/>
        <v>12720970</v>
      </c>
      <c r="L29" s="35">
        <f t="shared" si="16"/>
        <v>1</v>
      </c>
    </row>
    <row r="30" spans="1:17" ht="15.75" thickBot="1" x14ac:dyDescent="0.3">
      <c r="J30" s="39">
        <f>J7+J10+J13+J16+J19+J22+J25+J29</f>
        <v>50726091</v>
      </c>
    </row>
    <row r="32" spans="1:17" ht="15" thickBot="1" x14ac:dyDescent="0.25"/>
    <row r="33" spans="4:5" ht="30.75" thickBot="1" x14ac:dyDescent="0.3">
      <c r="D33" s="53" t="s">
        <v>41</v>
      </c>
      <c r="E33" s="56" t="s">
        <v>43</v>
      </c>
    </row>
    <row r="34" spans="4:5" x14ac:dyDescent="0.2">
      <c r="D34" s="58" t="s">
        <v>20</v>
      </c>
      <c r="E34" s="57">
        <v>38726091</v>
      </c>
    </row>
    <row r="35" spans="4:5" ht="15" thickBot="1" x14ac:dyDescent="0.25">
      <c r="D35" s="54" t="s">
        <v>19</v>
      </c>
      <c r="E35" s="51">
        <v>12000000</v>
      </c>
    </row>
    <row r="36" spans="4:5" ht="15" thickBot="1" x14ac:dyDescent="0.25">
      <c r="D36" s="55" t="s">
        <v>42</v>
      </c>
      <c r="E36" s="52">
        <v>50726091</v>
      </c>
    </row>
  </sheetData>
  <mergeCells count="42">
    <mergeCell ref="D2:H2"/>
    <mergeCell ref="D3:H3"/>
    <mergeCell ref="A5:A7"/>
    <mergeCell ref="B5:B7"/>
    <mergeCell ref="C5:C7"/>
    <mergeCell ref="D5:D7"/>
    <mergeCell ref="E5:E7"/>
    <mergeCell ref="A17:A19"/>
    <mergeCell ref="B17:B19"/>
    <mergeCell ref="C17:C19"/>
    <mergeCell ref="D17:D19"/>
    <mergeCell ref="E17:E19"/>
    <mergeCell ref="A8:A10"/>
    <mergeCell ref="B8:B10"/>
    <mergeCell ref="C8:C10"/>
    <mergeCell ref="D8:D10"/>
    <mergeCell ref="E8:E10"/>
    <mergeCell ref="A14:A16"/>
    <mergeCell ref="B14:B16"/>
    <mergeCell ref="C14:C16"/>
    <mergeCell ref="D14:D16"/>
    <mergeCell ref="E14:E16"/>
    <mergeCell ref="A11:A13"/>
    <mergeCell ref="B11:B13"/>
    <mergeCell ref="C11:C13"/>
    <mergeCell ref="D11:D13"/>
    <mergeCell ref="E11:E13"/>
    <mergeCell ref="A23:A25"/>
    <mergeCell ref="B23:B25"/>
    <mergeCell ref="C23:C25"/>
    <mergeCell ref="D23:D25"/>
    <mergeCell ref="E23:E25"/>
    <mergeCell ref="A20:A22"/>
    <mergeCell ref="B20:B22"/>
    <mergeCell ref="C20:C22"/>
    <mergeCell ref="D20:D22"/>
    <mergeCell ref="E20:E22"/>
    <mergeCell ref="A26:A29"/>
    <mergeCell ref="B26:B29"/>
    <mergeCell ref="C26:C29"/>
    <mergeCell ref="D26:D29"/>
    <mergeCell ref="E26:E29"/>
  </mergeCells>
  <phoneticPr fontId="19" type="noConversion"/>
  <pageMargins left="0.7" right="0.7" top="0.75" bottom="0.75" header="0.3" footer="0.3"/>
  <pageSetup paperSize="9" scale="67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3A830-4C35-4C6A-ABB1-8676583E81F9}">
  <sheetPr>
    <pageSetUpPr fitToPage="1"/>
  </sheetPr>
  <dimension ref="A1:H43"/>
  <sheetViews>
    <sheetView showGridLines="0" rightToLeft="1" workbookViewId="0">
      <selection activeCell="C37" sqref="C37"/>
    </sheetView>
  </sheetViews>
  <sheetFormatPr defaultRowHeight="14.25" x14ac:dyDescent="0.2"/>
  <cols>
    <col min="1" max="1" width="7" customWidth="1"/>
    <col min="2" max="2" width="8" customWidth="1"/>
    <col min="3" max="3" width="34.125" customWidth="1"/>
    <col min="4" max="4" width="13.625" customWidth="1"/>
    <col min="5" max="6" width="14" customWidth="1"/>
    <col min="7" max="7" width="15.625" customWidth="1"/>
    <col min="8" max="8" width="11" customWidth="1"/>
  </cols>
  <sheetData>
    <row r="1" spans="1:8" x14ac:dyDescent="0.2">
      <c r="A1" s="69" t="str">
        <f>[1]גיליון1!A1</f>
        <v>בס"ד</v>
      </c>
    </row>
    <row r="2" spans="1:8" ht="33.950000000000003" customHeight="1" x14ac:dyDescent="0.2">
      <c r="A2" s="70" t="str">
        <f>[1]גיליון1!B2</f>
        <v>פרוייקטים בנכללו  במסגרת האשראי  בסך 110 מ' ( פעימה ראשונה +שנייה  )</v>
      </c>
      <c r="B2" s="67"/>
      <c r="C2" s="67"/>
      <c r="D2" s="67"/>
      <c r="E2" s="67"/>
      <c r="F2" s="67"/>
      <c r="G2" s="67"/>
      <c r="H2" s="67"/>
    </row>
    <row r="3" spans="1:8" x14ac:dyDescent="0.2">
      <c r="A3" s="69"/>
      <c r="B3" s="69"/>
      <c r="C3" s="69"/>
      <c r="D3" s="69"/>
      <c r="E3" s="69"/>
      <c r="F3" s="69"/>
      <c r="G3" s="69"/>
      <c r="H3" s="69" t="s">
        <v>49</v>
      </c>
    </row>
    <row r="4" spans="1:8" ht="24" customHeight="1" x14ac:dyDescent="0.2">
      <c r="A4" s="68" t="s">
        <v>48</v>
      </c>
      <c r="B4" s="67"/>
      <c r="C4" s="67"/>
      <c r="D4" s="67"/>
      <c r="E4" s="67"/>
      <c r="F4" s="67"/>
      <c r="G4" s="67"/>
      <c r="H4" s="67"/>
    </row>
    <row r="5" spans="1:8" ht="30" customHeight="1" x14ac:dyDescent="0.2">
      <c r="A5" s="66" t="s">
        <v>4</v>
      </c>
      <c r="B5" s="66" t="s">
        <v>47</v>
      </c>
      <c r="C5" s="66" t="s">
        <v>7</v>
      </c>
      <c r="D5" s="66" t="s">
        <v>27</v>
      </c>
      <c r="E5" s="66" t="s">
        <v>19</v>
      </c>
      <c r="F5" s="66" t="s">
        <v>46</v>
      </c>
      <c r="G5" s="66" t="s">
        <v>45</v>
      </c>
      <c r="H5" s="66" t="s">
        <v>26</v>
      </c>
    </row>
    <row r="6" spans="1:8" ht="21.95" customHeight="1" x14ac:dyDescent="0.2">
      <c r="A6" s="75">
        <f>[1]גיליון1!A4</f>
        <v>1</v>
      </c>
      <c r="B6" s="75">
        <f>[1]גיליון1!B4</f>
        <v>1287</v>
      </c>
      <c r="C6" s="76" t="str">
        <f>[1]גיליון1!C4</f>
        <v>פיתוח ר.ח.2110 הורוביץ</v>
      </c>
      <c r="D6" s="77">
        <f>[1]גיליון1!E4</f>
        <v>767570</v>
      </c>
      <c r="E6" s="73">
        <f>[1]גיליון1!F5</f>
        <v>40900083</v>
      </c>
      <c r="F6" s="73">
        <f>[1]גיליון1!F6</f>
        <v>18332347</v>
      </c>
      <c r="G6" s="72">
        <f>[1]גיליון1!F7</f>
        <v>60000000</v>
      </c>
      <c r="H6" s="74" t="str">
        <f>[1]גיליון1!G4</f>
        <v>פעימה1+2</v>
      </c>
    </row>
    <row r="7" spans="1:8" ht="21.95" customHeight="1" x14ac:dyDescent="0.2">
      <c r="A7" s="75">
        <f>[1]גיליון1!A8</f>
        <v>2</v>
      </c>
      <c r="B7" s="75">
        <f>[1]גיליון1!B8</f>
        <v>2879</v>
      </c>
      <c r="C7" s="76" t="str">
        <f>[1]גיליון1!C8</f>
        <v>איצטדיון עירוני</v>
      </c>
      <c r="D7" s="77">
        <f>[1]גיליון1!E8</f>
        <v>11580830</v>
      </c>
      <c r="E7" s="73">
        <f>[1]גיליון1!F9</f>
        <v>98419170</v>
      </c>
      <c r="F7" s="73">
        <f>[1]גיליון1!F10</f>
        <v>48000000</v>
      </c>
      <c r="G7" s="72">
        <f>[1]גיליון1!F11</f>
        <v>158000000</v>
      </c>
      <c r="H7" s="74" t="str">
        <f>[1]גיליון1!G8</f>
        <v>פעימה 2</v>
      </c>
    </row>
    <row r="8" spans="1:8" ht="21.95" customHeight="1" x14ac:dyDescent="0.2">
      <c r="A8" s="75">
        <f>[1]גיליון1!A12</f>
        <v>3</v>
      </c>
      <c r="B8" s="75">
        <f>[1]גיליון1!B12</f>
        <v>3015</v>
      </c>
      <c r="C8" s="76" t="str">
        <f>[1]גיליון1!C12</f>
        <v xml:space="preserve"> פארק תמר ב</v>
      </c>
      <c r="D8" s="77">
        <f>[1]גיליון1!E12</f>
        <v>11628614</v>
      </c>
      <c r="E8" s="73">
        <f>[1]גיליון1!F13</f>
        <v>43000000</v>
      </c>
      <c r="F8" s="73">
        <f>[1]גיליון1!F14</f>
        <v>0</v>
      </c>
      <c r="G8" s="72">
        <f>[1]גיליון1!F15</f>
        <v>54628614</v>
      </c>
      <c r="H8" s="74" t="str">
        <f>[1]גיליון1!G12</f>
        <v>פעימה 1</v>
      </c>
    </row>
    <row r="9" spans="1:8" ht="21.95" customHeight="1" x14ac:dyDescent="0.2">
      <c r="A9" s="75">
        <f>[1]גיליון1!A16</f>
        <v>4</v>
      </c>
      <c r="B9" s="75">
        <f>[1]גיליון1!B16</f>
        <v>3281</v>
      </c>
      <c r="C9" s="76" t="str">
        <f>[1]גיליון1!C16</f>
        <v>קריית ההגנה המזרחית ומגורי כהן</v>
      </c>
      <c r="D9" s="77">
        <f>[1]גיליון1!E16</f>
        <v>305367</v>
      </c>
      <c r="E9" s="73">
        <f>[1]גיליון1!F17</f>
        <v>0</v>
      </c>
      <c r="F9" s="73">
        <f>[1]גיליון1!F18</f>
        <v>3594559</v>
      </c>
      <c r="G9" s="72">
        <f>[1]גיליון1!F19</f>
        <v>3899926</v>
      </c>
      <c r="H9" s="74" t="str">
        <f>[1]גיליון1!G16</f>
        <v>פעימה 1</v>
      </c>
    </row>
    <row r="10" spans="1:8" ht="21.95" customHeight="1" x14ac:dyDescent="0.2">
      <c r="A10" s="75">
        <f>[1]גיליון1!A20</f>
        <v>5</v>
      </c>
      <c r="B10" s="75">
        <f>[1]גיליון1!B20</f>
        <v>3321</v>
      </c>
      <c r="C10" s="76" t="str">
        <f>[1]גיליון1!C20</f>
        <v>בה"ס למחוננים מקס שיין</v>
      </c>
      <c r="D10" s="77">
        <f>[1]גיליון1!E20</f>
        <v>9148979</v>
      </c>
      <c r="E10" s="73">
        <f>[1]גיליון1!F21</f>
        <v>7852200</v>
      </c>
      <c r="F10" s="73">
        <f>[1]גיליון1!F22</f>
        <v>16456777</v>
      </c>
      <c r="G10" s="72">
        <f>[1]גיליון1!F23</f>
        <v>33457956</v>
      </c>
      <c r="H10" s="74" t="str">
        <f>[1]גיליון1!G20</f>
        <v>פעימה 1+2</v>
      </c>
    </row>
    <row r="11" spans="1:8" ht="21.95" customHeight="1" x14ac:dyDescent="0.2">
      <c r="A11" s="75">
        <f>[1]גיליון1!A24</f>
        <v>6</v>
      </c>
      <c r="B11" s="75">
        <f>[1]גיליון1!B24</f>
        <v>3361</v>
      </c>
      <c r="C11" s="76" t="str">
        <f>[1]גיליון1!C24</f>
        <v>מעונות יום חבד</v>
      </c>
      <c r="D11" s="77">
        <f>[1]גיליון1!E24</f>
        <v>22884</v>
      </c>
      <c r="E11" s="73">
        <f>[1]גיליון1!F25</f>
        <v>977116</v>
      </c>
      <c r="F11" s="73">
        <f>[1]גיליון1!F26</f>
        <v>3500000</v>
      </c>
      <c r="G11" s="72">
        <f>[1]גיליון1!F27</f>
        <v>4500000</v>
      </c>
      <c r="H11" s="74" t="str">
        <f>[1]גיליון1!G24</f>
        <v>פעימה 1</v>
      </c>
    </row>
    <row r="12" spans="1:8" ht="21.95" customHeight="1" x14ac:dyDescent="0.2">
      <c r="A12" s="75">
        <f>[1]גיליון1!A28</f>
        <v>7</v>
      </c>
      <c r="B12" s="75">
        <f>[1]גיליון1!B28</f>
        <v>3363</v>
      </c>
      <c r="C12" s="76" t="str">
        <f>[1]גיליון1!C28</f>
        <v>מעונות יום גן הפקאן</v>
      </c>
      <c r="D12" s="77">
        <f>[1]גיליון1!E28</f>
        <v>2718261</v>
      </c>
      <c r="E12" s="73">
        <f>[1]גיליון1!F29</f>
        <v>6178192</v>
      </c>
      <c r="F12" s="73">
        <f>[1]גיליון1!F30</f>
        <v>4103547</v>
      </c>
      <c r="G12" s="72">
        <f>[1]גיליון1!F31</f>
        <v>13000000</v>
      </c>
      <c r="H12" s="74" t="str">
        <f>[1]גיליון1!G28</f>
        <v>פעימה 1+2</v>
      </c>
    </row>
    <row r="13" spans="1:8" ht="21.95" customHeight="1" x14ac:dyDescent="0.2">
      <c r="A13" s="75">
        <f>[1]גיליון1!A32</f>
        <v>8</v>
      </c>
      <c r="B13" s="75">
        <f>[1]גיליון1!B32</f>
        <v>3364</v>
      </c>
      <c r="C13" s="76" t="str">
        <f>[1]גיליון1!C32</f>
        <v>התייעלות אנרגטית</v>
      </c>
      <c r="D13" s="77">
        <f>[1]גיליון1!E32</f>
        <v>339522</v>
      </c>
      <c r="E13" s="73">
        <f>[1]גיליון1!F33</f>
        <v>13184292</v>
      </c>
      <c r="F13" s="73">
        <f>[1]גיליון1!F34</f>
        <v>5773490</v>
      </c>
      <c r="G13" s="72">
        <f>[1]גיליון1!F35</f>
        <v>19297304</v>
      </c>
      <c r="H13" s="74" t="str">
        <f>[1]גיליון1!G32</f>
        <v>פעימה 1</v>
      </c>
    </row>
    <row r="14" spans="1:8" ht="21.95" customHeight="1" x14ac:dyDescent="0.2">
      <c r="A14" s="75">
        <f>[1]גיליון1!A36</f>
        <v>9</v>
      </c>
      <c r="B14" s="75">
        <f>[1]גיליון1!B36</f>
        <v>3401</v>
      </c>
      <c r="C14" s="76" t="str">
        <f>[1]גיליון1!C36</f>
        <v>בה"ס רמת אלון</v>
      </c>
      <c r="D14" s="77">
        <f>[1]גיליון1!E36</f>
        <v>358034</v>
      </c>
      <c r="E14" s="73">
        <f>[1]גיליון1!F37</f>
        <v>8448364</v>
      </c>
      <c r="F14" s="73">
        <f>[1]גיליון1!F38</f>
        <v>11493602</v>
      </c>
      <c r="G14" s="72">
        <f>[1]גיליון1!F39</f>
        <v>20300000</v>
      </c>
      <c r="H14" s="74" t="str">
        <f>[1]גיליון1!G36</f>
        <v>פעימה 2</v>
      </c>
    </row>
    <row r="15" spans="1:8" ht="21.95" customHeight="1" x14ac:dyDescent="0.2">
      <c r="A15" s="75">
        <f>[1]גיליון1!A40</f>
        <v>10</v>
      </c>
      <c r="B15" s="75">
        <f>[1]גיליון1!B40</f>
        <v>3403</v>
      </c>
      <c r="C15" s="76" t="str">
        <f>[1]גיליון1!C40</f>
        <v>גנ"י מלצר</v>
      </c>
      <c r="D15" s="77">
        <f>[1]גיליון1!E40</f>
        <v>529727</v>
      </c>
      <c r="E15" s="73">
        <f>[1]גיליון1!F41</f>
        <v>2630000</v>
      </c>
      <c r="F15" s="73">
        <f>[1]גיליון1!F42</f>
        <v>3786262</v>
      </c>
      <c r="G15" s="72">
        <f>[1]גיליון1!F43</f>
        <v>6945989</v>
      </c>
      <c r="H15" s="74" t="str">
        <f>[1]גיליון1!G40</f>
        <v>פעימה 2</v>
      </c>
    </row>
    <row r="16" spans="1:8" ht="21.95" customHeight="1" x14ac:dyDescent="0.2">
      <c r="A16" s="75">
        <f>[1]גיליון1!A44</f>
        <v>11</v>
      </c>
      <c r="B16" s="75">
        <f>[1]גיליון1!B44</f>
        <v>3426</v>
      </c>
      <c r="C16" s="76" t="str">
        <f>[1]גיליון1!C44</f>
        <v>שוק עירוני</v>
      </c>
      <c r="D16" s="77">
        <f>[1]גיליון1!E44</f>
        <v>5291784</v>
      </c>
      <c r="E16" s="73">
        <f>[1]גיליון1!F45</f>
        <v>34708216</v>
      </c>
      <c r="F16" s="73">
        <f>[1]גיליון1!F46</f>
        <v>5022828</v>
      </c>
      <c r="G16" s="72">
        <f>[1]גיליון1!F47</f>
        <v>45022828</v>
      </c>
      <c r="H16" s="74" t="str">
        <f>[1]גיליון1!G44</f>
        <v>פעימה 1</v>
      </c>
    </row>
    <row r="17" spans="1:8" ht="21.95" customHeight="1" x14ac:dyDescent="0.2">
      <c r="A17" s="75">
        <f>[1]גיליון1!A48</f>
        <v>12</v>
      </c>
      <c r="B17" s="75">
        <f>[1]גיליון1!B48</f>
        <v>3430</v>
      </c>
      <c r="C17" s="76" t="str">
        <f>[1]גיליון1!C48</f>
        <v>מזרח העיר</v>
      </c>
      <c r="D17" s="77">
        <f>[1]גיליון1!E48</f>
        <v>1262591</v>
      </c>
      <c r="E17" s="73">
        <f>[1]גיליון1!F49</f>
        <v>13237409</v>
      </c>
      <c r="F17" s="73">
        <f>[1]גיליון1!F50</f>
        <v>0</v>
      </c>
      <c r="G17" s="72">
        <f>[1]גיליון1!F51</f>
        <v>14500000</v>
      </c>
      <c r="H17" s="74" t="str">
        <f>[1]גיליון1!G48</f>
        <v>פעימה 2</v>
      </c>
    </row>
    <row r="18" spans="1:8" ht="21.95" customHeight="1" x14ac:dyDescent="0.2">
      <c r="A18" s="75">
        <f>[1]גיליון1!A52</f>
        <v>13</v>
      </c>
      <c r="B18" s="75">
        <f>[1]גיליון1!B52</f>
        <v>3452</v>
      </c>
      <c r="C18" s="76" t="str">
        <f>[1]גיליון1!C52</f>
        <v>תוכנית אב לניקוז</v>
      </c>
      <c r="D18" s="77">
        <f>[1]גיליון1!E52</f>
        <v>200569</v>
      </c>
      <c r="E18" s="73">
        <f>[1]גיליון1!F53</f>
        <v>700000</v>
      </c>
      <c r="F18" s="73">
        <f>[1]גיליון1!F54</f>
        <v>0</v>
      </c>
      <c r="G18" s="72">
        <f>[1]גיליון1!F55</f>
        <v>900569</v>
      </c>
      <c r="H18" s="74" t="str">
        <f>[1]גיליון1!G52</f>
        <v>פעימה 1</v>
      </c>
    </row>
    <row r="19" spans="1:8" ht="21.95" customHeight="1" x14ac:dyDescent="0.2">
      <c r="A19" s="75">
        <f>[1]גיליון1!A56</f>
        <v>14</v>
      </c>
      <c r="B19" s="75">
        <f>[1]גיליון1!B56</f>
        <v>3453</v>
      </c>
      <c r="C19" s="76" t="str">
        <f>[1]גיליון1!C56</f>
        <v>מתחם אצ"ל תכנון תב"ע</v>
      </c>
      <c r="D19" s="77">
        <f>[1]גיליון1!E56</f>
        <v>477289</v>
      </c>
      <c r="E19" s="73">
        <f>[1]גיליון1!F57</f>
        <v>2182711</v>
      </c>
      <c r="F19" s="73">
        <f>[1]גיליון1!F58</f>
        <v>0</v>
      </c>
      <c r="G19" s="72">
        <f>[1]גיליון1!F59</f>
        <v>2660000</v>
      </c>
      <c r="H19" s="74" t="str">
        <f>[1]גיליון1!G56</f>
        <v>פעימה 1+2</v>
      </c>
    </row>
    <row r="20" spans="1:8" ht="21.95" customHeight="1" x14ac:dyDescent="0.2">
      <c r="A20" s="75">
        <f>[1]גיליון1!A60</f>
        <v>15</v>
      </c>
      <c r="B20" s="75">
        <f>[1]גיליון1!B60</f>
        <v>3488</v>
      </c>
      <c r="C20" s="76" t="str">
        <f>[1]גיליון1!C60</f>
        <v>גנ"י שקולניק</v>
      </c>
      <c r="D20" s="77">
        <f>[1]גיליון1!E60</f>
        <v>8259381</v>
      </c>
      <c r="E20" s="73">
        <f>[1]גיליון1!F61</f>
        <v>2200000</v>
      </c>
      <c r="F20" s="73">
        <f>[1]גיליון1!F62</f>
        <v>8644630</v>
      </c>
      <c r="G20" s="72">
        <f>[1]גיליון1!F63</f>
        <v>19104011</v>
      </c>
      <c r="H20" s="74" t="str">
        <f>[1]גיליון1!G60</f>
        <v>פעימה 2</v>
      </c>
    </row>
    <row r="21" spans="1:8" ht="21.95" customHeight="1" x14ac:dyDescent="0.2">
      <c r="A21" s="75">
        <f>[1]גיליון1!A64</f>
        <v>16</v>
      </c>
      <c r="B21" s="75">
        <f>[1]גיליון1!B64</f>
        <v>3495</v>
      </c>
      <c r="C21" s="76" t="str">
        <f>[1]גיליון1!C64</f>
        <v>אולם ספורט דה שליט</v>
      </c>
      <c r="D21" s="77">
        <f>[1]גיליון1!E64</f>
        <v>5113819</v>
      </c>
      <c r="E21" s="73">
        <f>[1]גיליון1!F65</f>
        <v>0</v>
      </c>
      <c r="F21" s="73">
        <f>[1]גיליון1!F66</f>
        <v>13297430</v>
      </c>
      <c r="G21" s="72">
        <f>[1]גיליון1!F67</f>
        <v>18411249</v>
      </c>
      <c r="H21" s="74" t="str">
        <f>[1]גיליון1!G64</f>
        <v>פעימה 2</v>
      </c>
    </row>
    <row r="22" spans="1:8" ht="21.95" customHeight="1" x14ac:dyDescent="0.2">
      <c r="A22" s="75">
        <f>[1]גיליון1!A68</f>
        <v>17</v>
      </c>
      <c r="B22" s="75">
        <f>[1]גיליון1!B68</f>
        <v>3500</v>
      </c>
      <c r="C22" s="76" t="str">
        <f>[1]גיליון1!C68</f>
        <v xml:space="preserve">שכונת מרמורק </v>
      </c>
      <c r="D22" s="77">
        <f>[1]גיליון1!E68</f>
        <v>4376499</v>
      </c>
      <c r="E22" s="73">
        <f>[1]גיליון1!F69</f>
        <v>8123501</v>
      </c>
      <c r="F22" s="73">
        <f>[1]גיליון1!F70</f>
        <v>0</v>
      </c>
      <c r="G22" s="72">
        <f>[1]גיליון1!F71</f>
        <v>12500000</v>
      </c>
      <c r="H22" s="74" t="str">
        <f>[1]גיליון1!G68</f>
        <v>פעימה 1+2</v>
      </c>
    </row>
    <row r="23" spans="1:8" ht="21.95" customHeight="1" x14ac:dyDescent="0.2">
      <c r="A23" s="75">
        <f>[1]גיליון1!A72</f>
        <v>18</v>
      </c>
      <c r="B23" s="75">
        <f>[1]גיליון1!B72</f>
        <v>3511</v>
      </c>
      <c r="C23" s="76" t="str">
        <f>[1]גיליון1!C72</f>
        <v>בה"ס בראשית</v>
      </c>
      <c r="D23" s="77">
        <f>[1]גיליון1!E72</f>
        <v>19194182</v>
      </c>
      <c r="E23" s="73">
        <f>[1]גיליון1!F73</f>
        <v>10871000</v>
      </c>
      <c r="F23" s="73">
        <f>[1]גיליון1!F74</f>
        <v>28282253</v>
      </c>
      <c r="G23" s="72">
        <f>[1]גיליון1!F75</f>
        <v>58347435</v>
      </c>
      <c r="H23" s="74" t="str">
        <f>[1]גיליון1!G72</f>
        <v>פעימה 1+2</v>
      </c>
    </row>
    <row r="24" spans="1:8" ht="21.95" customHeight="1" x14ac:dyDescent="0.2">
      <c r="A24" s="75">
        <f>[1]גיליון1!A76</f>
        <v>19</v>
      </c>
      <c r="B24" s="75">
        <f>[1]גיליון1!B76</f>
        <v>3532</v>
      </c>
      <c r="C24" s="76" t="str">
        <f>[1]גיליון1!C76</f>
        <v>מגרש 608 קרית החינוך</v>
      </c>
      <c r="D24" s="77">
        <f>[1]גיליון1!E76</f>
        <v>437580</v>
      </c>
      <c r="E24" s="73">
        <f>[1]גיליון1!F77</f>
        <v>1562420</v>
      </c>
      <c r="F24" s="73">
        <f>[1]גיליון1!F78</f>
        <v>1000000</v>
      </c>
      <c r="G24" s="72">
        <f>[1]גיליון1!F79</f>
        <v>3000000</v>
      </c>
      <c r="H24" s="74" t="str">
        <f>[1]גיליון1!G76</f>
        <v>פעימה 2</v>
      </c>
    </row>
    <row r="25" spans="1:8" ht="21.95" customHeight="1" x14ac:dyDescent="0.2">
      <c r="A25" s="75">
        <f>[1]גיליון1!A80</f>
        <v>20</v>
      </c>
      <c r="B25" s="75">
        <f>[1]גיליון1!B80</f>
        <v>3546</v>
      </c>
      <c r="C25" s="76" t="str">
        <f>[1]גיליון1!C80</f>
        <v xml:space="preserve">רחבת המתנ"ס ק.משה </v>
      </c>
      <c r="D25" s="77">
        <f>[1]גיליון1!E80</f>
        <v>1074059</v>
      </c>
      <c r="E25" s="73">
        <f>[1]גיליון1!F81</f>
        <v>0</v>
      </c>
      <c r="F25" s="73">
        <f>[1]גיליון1!F82</f>
        <v>2900000</v>
      </c>
      <c r="G25" s="72">
        <f>[1]גיליון1!F83</f>
        <v>3974059</v>
      </c>
      <c r="H25" s="74" t="str">
        <f>[1]גיליון1!G80</f>
        <v>פעימה 1</v>
      </c>
    </row>
    <row r="26" spans="1:8" ht="21.95" customHeight="1" x14ac:dyDescent="0.2">
      <c r="A26" s="75">
        <f>[1]גיליון1!A84</f>
        <v>21</v>
      </c>
      <c r="B26" s="75">
        <f>[1]גיליון1!B84</f>
        <v>3554</v>
      </c>
      <c r="C26" s="76" t="str">
        <f>[1]גיליון1!C84</f>
        <v>סה"ס סמילנסקי</v>
      </c>
      <c r="D26" s="77">
        <f>[1]גיליון1!E84</f>
        <v>139174</v>
      </c>
      <c r="E26" s="73">
        <f>[1]גיליון1!F85</f>
        <v>860826</v>
      </c>
      <c r="F26" s="73">
        <f>[1]גיליון1!F86</f>
        <v>0</v>
      </c>
      <c r="G26" s="72">
        <f>[1]גיליון1!F87</f>
        <v>1000000</v>
      </c>
      <c r="H26" s="74" t="str">
        <f>[1]גיליון1!G84</f>
        <v>פעימה 2</v>
      </c>
    </row>
    <row r="27" spans="1:8" ht="21.95" customHeight="1" x14ac:dyDescent="0.2">
      <c r="A27" s="75">
        <f>[1]גיליון1!A88</f>
        <v>22</v>
      </c>
      <c r="B27" s="75">
        <f>[1]גיליון1!B88</f>
        <v>4027</v>
      </c>
      <c r="C27" s="76" t="str">
        <f>[1]גיליון1!C88</f>
        <v>פארק הדרים</v>
      </c>
      <c r="D27" s="77">
        <f>[1]גיליון1!E88</f>
        <v>659222</v>
      </c>
      <c r="E27" s="73">
        <f>[1]גיליון1!F89</f>
        <v>2540778</v>
      </c>
      <c r="F27" s="73">
        <f>[1]גיליון1!F90</f>
        <v>0</v>
      </c>
      <c r="G27" s="72">
        <f>[1]גיליון1!F91</f>
        <v>3200000</v>
      </c>
      <c r="H27" s="74" t="str">
        <f>[1]גיליון1!G88</f>
        <v>פעימה 2</v>
      </c>
    </row>
    <row r="28" spans="1:8" ht="21.95" customHeight="1" x14ac:dyDescent="0.2">
      <c r="A28" s="75">
        <f>[1]גיליון1!A92</f>
        <v>23</v>
      </c>
      <c r="B28" s="75">
        <f>[1]גיליון1!B92</f>
        <v>4056</v>
      </c>
      <c r="C28" s="76" t="str">
        <f>[1]גיליון1!C92</f>
        <v>מגרש 608 חניון תת קרקעי</v>
      </c>
      <c r="D28" s="77">
        <f>[1]גיליון1!E92</f>
        <v>1825002</v>
      </c>
      <c r="E28" s="73">
        <f>[1]גיליון1!F93</f>
        <v>1460000</v>
      </c>
      <c r="F28" s="73">
        <f>[1]גיליון1!F94</f>
        <v>0</v>
      </c>
      <c r="G28" s="72">
        <f>[1]גיליון1!F95</f>
        <v>3285002</v>
      </c>
      <c r="H28" s="74" t="str">
        <f>[1]גיליון1!G92</f>
        <v>פעימה 1+2</v>
      </c>
    </row>
    <row r="29" spans="1:8" ht="21.95" customHeight="1" x14ac:dyDescent="0.2">
      <c r="A29" s="75">
        <f>[1]גיליון1!A96</f>
        <v>24</v>
      </c>
      <c r="B29" s="75">
        <f>[1]גיליון1!B96</f>
        <v>4057</v>
      </c>
      <c r="C29" s="76" t="str">
        <f>[1]גיליון1!C96</f>
        <v xml:space="preserve">חניון גן שייבה </v>
      </c>
      <c r="D29" s="77">
        <f>[1]גיליון1!E96</f>
        <v>1424220</v>
      </c>
      <c r="E29" s="73">
        <f>[1]גיליון1!F97</f>
        <v>600000</v>
      </c>
      <c r="F29" s="73">
        <f>[1]גיליון1!F98</f>
        <v>0</v>
      </c>
      <c r="G29" s="72">
        <f>[1]גיליון1!F99</f>
        <v>2024220</v>
      </c>
      <c r="H29" s="74" t="str">
        <f>[1]גיליון1!G96</f>
        <v>פעימה 2</v>
      </c>
    </row>
    <row r="30" spans="1:8" ht="21.95" customHeight="1" x14ac:dyDescent="0.2">
      <c r="A30" s="75">
        <f>[1]גיליון1!A100</f>
        <v>25</v>
      </c>
      <c r="B30" s="75">
        <f>[1]גיליון1!B100</f>
        <v>4087</v>
      </c>
      <c r="C30" s="76" t="str">
        <f>[1]גיליון1!C100</f>
        <v>תב"ע תמר א'</v>
      </c>
      <c r="D30" s="77">
        <f>[1]גיליון1!E100</f>
        <v>225557</v>
      </c>
      <c r="E30" s="73">
        <f>[1]גיליון1!F101</f>
        <v>974443</v>
      </c>
      <c r="F30" s="73">
        <f>[1]גיליון1!F102</f>
        <v>0</v>
      </c>
      <c r="G30" s="72">
        <f>[1]גיליון1!F103</f>
        <v>1200000</v>
      </c>
      <c r="H30" s="74" t="str">
        <f>[1]גיליון1!G100</f>
        <v>פעימה 1</v>
      </c>
    </row>
    <row r="31" spans="1:8" ht="21.95" customHeight="1" x14ac:dyDescent="0.2">
      <c r="A31" s="75">
        <f>[1]גיליון1!A104</f>
        <v>26</v>
      </c>
      <c r="B31" s="75">
        <f>[1]גיליון1!B104</f>
        <v>4089</v>
      </c>
      <c r="C31" s="76" t="str">
        <f>[1]גיליון1!C104</f>
        <v>מגרש 605 ק. משה גנ"י</v>
      </c>
      <c r="D31" s="77">
        <f>[1]גיליון1!E104</f>
        <v>123425</v>
      </c>
      <c r="E31" s="73">
        <f>[1]גיליון1!F105</f>
        <v>876575</v>
      </c>
      <c r="F31" s="73">
        <f>[1]גיליון1!F106</f>
        <v>0</v>
      </c>
      <c r="G31" s="72">
        <f>[1]גיליון1!F107</f>
        <v>1000000</v>
      </c>
      <c r="H31" s="74" t="str">
        <f>[1]גיליון1!G104</f>
        <v>פעימה 2</v>
      </c>
    </row>
    <row r="32" spans="1:8" ht="21.95" customHeight="1" x14ac:dyDescent="0.2">
      <c r="A32" s="75">
        <f>[1]גיליון1!A108</f>
        <v>27</v>
      </c>
      <c r="B32" s="75">
        <f>[1]גיליון1!B108</f>
        <v>4091</v>
      </c>
      <c r="C32" s="76" t="str">
        <f>[1]גיליון1!C108</f>
        <v xml:space="preserve">תוכנית אב  לצרכי ציבור </v>
      </c>
      <c r="D32" s="77">
        <f>[1]גיליון1!E108</f>
        <v>100463</v>
      </c>
      <c r="E32" s="73">
        <f>[1]גיליון1!F109</f>
        <v>299537</v>
      </c>
      <c r="F32" s="73">
        <f>[1]גיליון1!F110</f>
        <v>0</v>
      </c>
      <c r="G32" s="72">
        <f>[1]גיליון1!F111</f>
        <v>400000</v>
      </c>
      <c r="H32" s="74" t="str">
        <f>[1]גיליון1!G108</f>
        <v>פעימה 2</v>
      </c>
    </row>
    <row r="33" spans="1:8" ht="21.95" customHeight="1" x14ac:dyDescent="0.2">
      <c r="A33" s="75">
        <f>[1]גיליון1!A112</f>
        <v>28</v>
      </c>
      <c r="B33" s="75">
        <f>[1]גיליון1!B112</f>
        <v>4117</v>
      </c>
      <c r="C33" s="76" t="str">
        <f>[1]גיליון1!C112</f>
        <v>חניון פארק אתגרי</v>
      </c>
      <c r="D33" s="77">
        <f>[1]גיליון1!E112</f>
        <v>395926</v>
      </c>
      <c r="E33" s="73">
        <f>[1]גיליון1!F113</f>
        <v>0</v>
      </c>
      <c r="F33" s="73">
        <f>[1]גיליון1!F114</f>
        <v>772092</v>
      </c>
      <c r="G33" s="72">
        <f>[1]גיליון1!F115</f>
        <v>1168018</v>
      </c>
      <c r="H33" s="74" t="str">
        <f>[1]גיליון1!G112</f>
        <v>פעימה 2</v>
      </c>
    </row>
    <row r="34" spans="1:8" ht="21.95" customHeight="1" x14ac:dyDescent="0.2">
      <c r="A34" s="75">
        <f>[1]גיליון1!A116</f>
        <v>29</v>
      </c>
      <c r="B34" s="75">
        <f>[1]גיליון1!B116</f>
        <v>4118</v>
      </c>
      <c r="C34" s="76" t="str">
        <f>[1]גיליון1!C116</f>
        <v>סקייטפארק</v>
      </c>
      <c r="D34" s="77">
        <f>[1]גיליון1!E116</f>
        <v>384441</v>
      </c>
      <c r="E34" s="73">
        <f>[1]גיליון1!F117</f>
        <v>4063594</v>
      </c>
      <c r="F34" s="73">
        <f>[1]גיליון1!F118</f>
        <v>7579065</v>
      </c>
      <c r="G34" s="72">
        <f>[1]גיליון1!F119</f>
        <v>12027100</v>
      </c>
      <c r="H34" s="74" t="str">
        <f>[1]גיליון1!G116</f>
        <v>פעימה 2</v>
      </c>
    </row>
    <row r="35" spans="1:8" ht="21.95" customHeight="1" x14ac:dyDescent="0.2">
      <c r="A35" s="75">
        <f>[1]גיליון1!A120</f>
        <v>30</v>
      </c>
      <c r="B35" s="75">
        <f>[1]גיליון1!B120</f>
        <v>4121</v>
      </c>
      <c r="C35" s="76" t="str">
        <f>[1]גיליון1!C120</f>
        <v xml:space="preserve">מגרש 612 קרית החינוך 10 גנ"י +48 כיתות </v>
      </c>
      <c r="D35" s="77">
        <f>[1]גיליון1!E120</f>
        <v>975245</v>
      </c>
      <c r="E35" s="73">
        <f>[1]גיליון1!F121</f>
        <v>49024755</v>
      </c>
      <c r="F35" s="73">
        <f>[1]גיליון1!F122</f>
        <v>0</v>
      </c>
      <c r="G35" s="72">
        <f>[1]גיליון1!F123</f>
        <v>50000000</v>
      </c>
      <c r="H35" s="74" t="str">
        <f>[1]גיליון1!G120</f>
        <v>פעימה 2</v>
      </c>
    </row>
    <row r="36" spans="1:8" ht="21.95" customHeight="1" x14ac:dyDescent="0.2">
      <c r="A36" s="75">
        <f>[1]גיליון1!A124</f>
        <v>31</v>
      </c>
      <c r="B36" s="75">
        <f>[1]גיליון1!B124</f>
        <v>4126</v>
      </c>
      <c r="C36" s="76" t="str">
        <f>[1]גיליון1!C124</f>
        <v>פארק צפוני</v>
      </c>
      <c r="D36" s="77">
        <f>[1]גיליון1!E124</f>
        <v>393039</v>
      </c>
      <c r="E36" s="73">
        <f>[1]גיליון1!F125</f>
        <v>1606961</v>
      </c>
      <c r="F36" s="73">
        <f>[1]גיליון1!F126</f>
        <v>800000</v>
      </c>
      <c r="G36" s="72">
        <f>[1]גיליון1!F127</f>
        <v>2800000</v>
      </c>
      <c r="H36" s="74" t="str">
        <f>[1]גיליון1!G124</f>
        <v>פעימה 1+2</v>
      </c>
    </row>
    <row r="37" spans="1:8" ht="21.95" customHeight="1" x14ac:dyDescent="0.2">
      <c r="A37" s="75">
        <f>[1]גיליון1!A128</f>
        <v>32</v>
      </c>
      <c r="B37" s="75">
        <f>[1]גיליון1!B128</f>
        <v>4128</v>
      </c>
      <c r="C37" s="76" t="str">
        <f>[1]גיליון1!C128</f>
        <v>מגרש כדורגל וייסגל</v>
      </c>
      <c r="D37" s="77">
        <f>[1]גיליון1!E128</f>
        <v>197828</v>
      </c>
      <c r="E37" s="73">
        <f>[1]גיליון1!F129</f>
        <v>0</v>
      </c>
      <c r="F37" s="73">
        <f>[1]גיליון1!F130</f>
        <v>3689228</v>
      </c>
      <c r="G37" s="72">
        <f>[1]גיליון1!F131</f>
        <v>3887056</v>
      </c>
      <c r="H37" s="74" t="str">
        <f>[1]גיליון1!G128</f>
        <v>פעימה שנייה</v>
      </c>
    </row>
    <row r="38" spans="1:8" ht="21.95" customHeight="1" x14ac:dyDescent="0.2">
      <c r="A38" s="75">
        <f>[1]גיליון1!A132</f>
        <v>33</v>
      </c>
      <c r="B38" s="75">
        <f>[1]גיליון1!B132</f>
        <v>4131</v>
      </c>
      <c r="C38" s="76" t="str">
        <f>[1]גיליון1!C132</f>
        <v xml:space="preserve">עבודות משלימות לכבישין וצמתים במרחב האיצטדיון </v>
      </c>
      <c r="D38" s="77">
        <f>[1]גיליון1!E132</f>
        <v>9709419</v>
      </c>
      <c r="E38" s="73">
        <f>[1]גיליון1!F133</f>
        <v>581</v>
      </c>
      <c r="F38" s="73">
        <f>[1]גיליון1!F134</f>
        <v>0</v>
      </c>
      <c r="G38" s="72">
        <f>[1]גיליון1!F135</f>
        <v>9710000</v>
      </c>
      <c r="H38" s="74" t="str">
        <f>[1]גיליון1!G132</f>
        <v>פעימה 1+2</v>
      </c>
    </row>
    <row r="39" spans="1:8" ht="21.95" customHeight="1" x14ac:dyDescent="0.2">
      <c r="A39" s="75">
        <f>[1]גיליון1!A136</f>
        <v>34</v>
      </c>
      <c r="B39" s="75">
        <f>[1]גיליון1!B136</f>
        <v>4160</v>
      </c>
      <c r="C39" s="76" t="str">
        <f>[1]גיליון1!C136</f>
        <v>בי"ס הרא"יה (יבניאלי )</v>
      </c>
      <c r="D39" s="77">
        <f>[1]גיליון1!E136</f>
        <v>218694</v>
      </c>
      <c r="E39" s="73">
        <f>[1]גיליון1!F137</f>
        <v>281306</v>
      </c>
      <c r="F39" s="73">
        <f>[1]גיליון1!F138</f>
        <v>0</v>
      </c>
      <c r="G39" s="72">
        <f>[1]גיליון1!F139</f>
        <v>500000</v>
      </c>
      <c r="H39" s="74" t="str">
        <f>[1]גיליון1!G136</f>
        <v>פעימה 2</v>
      </c>
    </row>
    <row r="40" spans="1:8" ht="21.95" customHeight="1" thickBot="1" x14ac:dyDescent="0.25">
      <c r="A40" s="75">
        <f>[1]גיליון1!A140</f>
        <v>35</v>
      </c>
      <c r="B40" s="75">
        <f>[1]גיליון1!B140</f>
        <v>4161</v>
      </c>
      <c r="C40" s="76" t="str">
        <f>[1]גיליון1!C140</f>
        <v>תב"ע וייסגל</v>
      </c>
      <c r="D40" s="80">
        <f>[1]גיליון1!E140</f>
        <v>140804</v>
      </c>
      <c r="E40" s="73">
        <f>[1]גיליון1!F141</f>
        <v>359196</v>
      </c>
      <c r="F40" s="73">
        <f>[1]גיליון1!F142</f>
        <v>0</v>
      </c>
      <c r="G40" s="72">
        <f>[1]גיליון1!F143</f>
        <v>500000</v>
      </c>
      <c r="H40" s="74" t="str">
        <f>[1]גיליון1!G140</f>
        <v>פעימה 2</v>
      </c>
    </row>
    <row r="41" spans="1:8" ht="24" customHeight="1" thickBot="1" x14ac:dyDescent="0.25">
      <c r="A41" s="65" t="s">
        <v>44</v>
      </c>
      <c r="B41" s="64"/>
      <c r="C41" s="78"/>
      <c r="D41" s="81">
        <f>SUM(D6:D40)</f>
        <v>100000000</v>
      </c>
      <c r="E41" s="79">
        <f>SUM(E6:E40)</f>
        <v>358123226</v>
      </c>
      <c r="F41" s="63">
        <f>SUM(F6:F40)</f>
        <v>187028110</v>
      </c>
      <c r="G41" s="71">
        <f>SUM(G6:G40)</f>
        <v>645151336</v>
      </c>
      <c r="H41" s="62"/>
    </row>
    <row r="42" spans="1:8" x14ac:dyDescent="0.2">
      <c r="A42" s="61"/>
      <c r="B42" s="61"/>
      <c r="C42" s="61"/>
      <c r="D42" s="61"/>
      <c r="E42" s="61"/>
      <c r="F42" s="61"/>
      <c r="G42" s="61"/>
      <c r="H42" s="61"/>
    </row>
    <row r="43" spans="1:8" ht="21.95" customHeight="1" x14ac:dyDescent="0.2">
      <c r="A43" s="60"/>
      <c r="B43" s="59"/>
      <c r="C43" s="59"/>
      <c r="D43" s="59"/>
      <c r="E43" s="59"/>
      <c r="F43" s="59"/>
      <c r="G43" s="59"/>
      <c r="H43" s="59"/>
    </row>
  </sheetData>
  <mergeCells count="4">
    <mergeCell ref="A4:H4"/>
    <mergeCell ref="A43:H43"/>
    <mergeCell ref="A41:C41"/>
    <mergeCell ref="A2:H2"/>
  </mergeCells>
  <pageMargins left="0.7" right="0.7" top="0.75" bottom="0.75" header="0.3" footer="0.3"/>
  <pageSetup paperSize="9" scale="6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אישור תברים</vt:lpstr>
      <vt:lpstr>טבלה להדפסה</vt:lpstr>
      <vt:lpstr>'טבלה להדפסה'!WPrint_Area_W</vt:lpstr>
      <vt:lpstr>'טבלה להדפסה'!WPrint_TitlesW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גולן</dc:creator>
  <cp:lastModifiedBy>יפעת גולן</cp:lastModifiedBy>
  <cp:lastPrinted>2026-07-30T09:58:07Z</cp:lastPrinted>
  <dcterms:created xsi:type="dcterms:W3CDTF">2026-07-29T12:34:33Z</dcterms:created>
  <dcterms:modified xsi:type="dcterms:W3CDTF">2026-07-30T10:01:47Z</dcterms:modified>
</cp:coreProperties>
</file>